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19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19 всички" sheetId="13" r:id="rId13"/>
  </sheets>
  <definedNames>
    <definedName name="_xlnm.Print_Area" localSheetId="0">'МОБАЛ_В.Т'!$A$1:$K$59</definedName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2019 всички'!$3:$4</definedName>
    <definedName name="_xlnm.Print_Titles" localSheetId="5">'Област2019'!$3:$4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<sst xmlns="http://schemas.openxmlformats.org/spreadsheetml/2006/main" count="1149" uniqueCount="100">
  <si>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</si>
  <si>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</si>
  <si>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</si>
  <si>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</si>
  <si>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</si>
  <si>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</si>
  <si>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</si>
  <si>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</si>
  <si>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</si>
  <si>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</si>
  <si>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</si>
  <si>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</si>
  <si>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</si>
  <si>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</si>
  <si>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</si>
  <si>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</si>
  <si>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</si>
  <si>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</si>
  <si>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</si>
  <si>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</si>
  <si>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</si>
  <si>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</si>
  <si>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</si>
  <si>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</si>
  <si>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</si>
  <si>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</si>
  <si>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</si>
  <si>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</si>
  <si>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</si>
  <si>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</si>
  <si>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</si>
  <si>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</si>
  <si>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</si>
  <si>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</si>
  <si>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</si>
  <si>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</si>
  <si>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</si>
  <si>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</si>
  <si>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</si>
  <si>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</si>
  <si>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</si>
  <si>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</si>
  <si>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</si>
  <si>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</si>
  <si>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</si>
  <si>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</si>
  <si>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</si>
  <si>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</si>
  <si>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</si>
  <si>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</si>
  <si>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</si>
  <si>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</si>
  <si>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</si>
  <si>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</si>
  <si>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</si>
  <si>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</si>
  <si>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</si>
  <si>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</si>
  <si>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</si>
  <si>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</si>
  <si>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</si>
  <si>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</si>
  <si>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</si>
  <si>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</si>
  <si>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</si>
  <si>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</si>
  <si>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</si>
  <si>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</si>
  <si>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</si>
  <si>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</si>
  <si>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</si>
  <si>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</si>
  <si>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</si>
  <si>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</si>
  <si>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</si>
  <si>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</si>
  <si>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</si>
  <si>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</si>
  <si>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</si>
  <si>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Родова   травма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</si>
  <si>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</si>
  <si>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</si>
  <si>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</si>
  <si>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</si>
  <si>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</si>
  <si>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</si>
  <si>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</si>
  <si>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>Забележка: Показателите са изчислени с населението на община Горна Оряховица, Лясковец и Стражица</t>
  </si>
  <si>
    <t>ХОСПИТАЛИЗИРАНА   ЗАБОЛЕВАЕМОСТ  В  МОБАЛ   ВЕЛИКО  ТЪРНОВО  ПРЕЗ  2019 год.</t>
  </si>
  <si>
    <t>ХОСПИТАЛИЗИРАНА   ЗАБОЛЕВАЕМОСТ  В  МБАЛ  ПАВЛИКЕНИ  ПРЕЗ  2019 год.</t>
  </si>
  <si>
    <t>ХОСПИТАЛИЗИРАНА   ЗАБОЛЕВАЕМОСТ  В  МБАЛ  СВИЩОВ  ПРЕЗ  2019 год.</t>
  </si>
  <si>
    <t xml:space="preserve">ХОСПИТАЛИЗИРАНА   ЗАБОЛЕВАЕМОСТ  В  МНОГОПРОФИЛНИТЕ БОЛНИЦИ НА ОБЛАСТ  ВЕЛИКО ТЪРНОВО  ПРЕЗ  2019 год.  </t>
  </si>
  <si>
    <t>ХОСПИТАЛИЗИРАНА   ЗАБОЛЕВАЕМОСТ  В  СБАЛК  ПРЕЗ  2019 год.</t>
  </si>
  <si>
    <t>ХОСПИТАЛИЗИРАНА   ЗАБОЛЕВАЕМОСТ  В  ДПБ  ЦЕРОВА КОРИЯ  ПРЕЗ  2019 год.</t>
  </si>
  <si>
    <t>ХОСПИТАЛИЗИРАНА   ЗАБОЛЕВАЕМОСТ  В  ЦПЗ  ПРЕЗ  2019 год.</t>
  </si>
  <si>
    <t>ХОСПИТАЛИЗИРАНА   ЗАБОЛЕВАЕМОСТ  В  ЦКВЗ  ПРЕЗ  2019 год.</t>
  </si>
  <si>
    <t>ХОСПИТАЛИЗИРАНА   ЗАБОЛЕВАЕМОСТ  В  СБАЛПФЗ  ПРЕЗ  2019 год.</t>
  </si>
  <si>
    <t>ХОСПИТАЛИЗИРАНА   ЗАБОЛЕВАЕМОСТ  В  КОЦ  ПРЕЗ  2019 год.</t>
  </si>
  <si>
    <t xml:space="preserve">ХОСПИТАЛИЗИРАНА   ЗАБОЛЕВАЕМОСТ  В  ЛЕЧЕБНИТЕ ЗАВЕДЕНИЯ ЗА БОЛНИЧНА ПОМОЩ В  ОБЛАСТ  ВЕЛИКО ТЪРНОВО  ПРЕЗ  2019 год.  </t>
  </si>
  <si>
    <t>ХОСПИТАЛИЗИРАНА   ЗАБОЛЕВАЕМОСТ  В  МБАЛ  ГОРНА  ОРЯХОВИЦА  ПРЕЗ  2019 год.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</si>
</sst>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00000"/>
    <numFmt numFmtId="186" formatCode="0.00000"/>
    <numFmt numFmtId="187" formatCode="0.0%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Hebar"/>
      <family val="0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84" fontId="6" fillId="0" borderId="1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horizontal="right" vertical="center"/>
    </xf>
    <xf numFmtId="184" fontId="6" fillId="0" borderId="26" xfId="0" applyNumberFormat="1" applyFont="1" applyFill="1" applyBorder="1" applyAlignment="1">
      <alignment horizontal="right" vertical="center"/>
    </xf>
    <xf numFmtId="184" fontId="2" fillId="0" borderId="27" xfId="0" applyNumberFormat="1" applyFont="1" applyFill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right" vertical="center"/>
    </xf>
    <xf numFmtId="184" fontId="2" fillId="0" borderId="3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184" fontId="2" fillId="0" borderId="24" xfId="0" applyNumberFormat="1" applyFont="1" applyBorder="1" applyAlignment="1">
      <alignment horizontal="right" vertical="center"/>
    </xf>
    <xf numFmtId="184" fontId="0" fillId="0" borderId="27" xfId="0" applyNumberFormat="1" applyFont="1" applyFill="1" applyBorder="1" applyAlignment="1">
      <alignment horizontal="right" vertical="center"/>
    </xf>
    <xf numFmtId="184" fontId="2" fillId="0" borderId="35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184" fontId="2" fillId="0" borderId="27" xfId="0" applyNumberFormat="1" applyFont="1" applyBorder="1" applyAlignment="1">
      <alignment horizontal="right" vertical="center"/>
    </xf>
    <xf numFmtId="184" fontId="2" fillId="0" borderId="36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84" fontId="2" fillId="0" borderId="25" xfId="0" applyNumberFormat="1" applyFont="1" applyBorder="1" applyAlignment="1">
      <alignment horizontal="right" vertical="center"/>
    </xf>
    <xf numFmtId="184" fontId="2" fillId="0" borderId="37" xfId="0" applyNumberFormat="1" applyFont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184" fontId="0" fillId="0" borderId="25" xfId="0" applyNumberFormat="1" applyFont="1" applyFill="1" applyBorder="1" applyAlignment="1">
      <alignment horizontal="right" vertical="center"/>
    </xf>
    <xf numFmtId="184" fontId="2" fillId="0" borderId="37" xfId="0" applyNumberFormat="1" applyFont="1" applyFill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84" fontId="2" fillId="0" borderId="29" xfId="0" applyNumberFormat="1" applyFont="1" applyBorder="1" applyAlignment="1">
      <alignment horizontal="right" vertical="center"/>
    </xf>
    <xf numFmtId="184" fontId="2" fillId="0" borderId="29" xfId="0" applyNumberFormat="1" applyFont="1" applyFill="1" applyBorder="1" applyAlignment="1">
      <alignment horizontal="right" vertical="center"/>
    </xf>
    <xf numFmtId="184" fontId="2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center"/>
    </xf>
    <xf numFmtId="184" fontId="2" fillId="0" borderId="30" xfId="0" applyNumberFormat="1" applyFont="1" applyFill="1" applyBorder="1" applyAlignment="1">
      <alignment horizontal="right" vertical="center"/>
    </xf>
    <xf numFmtId="184" fontId="2" fillId="0" borderId="4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84" fontId="2" fillId="0" borderId="28" xfId="0" applyNumberFormat="1" applyFont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2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0" fillId="33" borderId="4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47" xfId="0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 wrapText="1"/>
    </xf>
    <xf numFmtId="1" fontId="6" fillId="33" borderId="45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184" fontId="6" fillId="33" borderId="26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184" fontId="6" fillId="33" borderId="12" xfId="0" applyNumberFormat="1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/>
    </xf>
    <xf numFmtId="1" fontId="6" fillId="33" borderId="48" xfId="0" applyNumberFormat="1" applyFont="1" applyFill="1" applyBorder="1" applyAlignment="1">
      <alignment horizontal="right" vertical="center"/>
    </xf>
    <xf numFmtId="2" fontId="6" fillId="33" borderId="40" xfId="0" applyNumberFormat="1" applyFont="1" applyFill="1" applyBorder="1" applyAlignment="1">
      <alignment horizontal="right" vertical="center"/>
    </xf>
    <xf numFmtId="184" fontId="6" fillId="33" borderId="30" xfId="0" applyNumberFormat="1" applyFont="1" applyFill="1" applyBorder="1" applyAlignment="1">
      <alignment horizontal="right" vertical="center"/>
    </xf>
    <xf numFmtId="184" fontId="6" fillId="33" borderId="50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184" fontId="6" fillId="33" borderId="26" xfId="0" applyNumberFormat="1" applyFont="1" applyFill="1" applyBorder="1" applyAlignment="1">
      <alignment horizontal="right" vertical="center"/>
    </xf>
    <xf numFmtId="184" fontId="6" fillId="33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/>
    </xf>
    <xf numFmtId="0" fontId="10" fillId="33" borderId="44" xfId="0" applyFont="1" applyFill="1" applyBorder="1" applyAlignment="1">
      <alignment horizontal="right" vertical="center" inden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5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46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0" fillId="33" borderId="4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centerContinuous"/>
    </xf>
    <xf numFmtId="0" fontId="12" fillId="0" borderId="32" xfId="0" applyFont="1" applyFill="1" applyBorder="1" applyAlignment="1">
      <alignment horizontal="centerContinuous"/>
    </xf>
    <xf numFmtId="0" fontId="12" fillId="0" borderId="33" xfId="0" applyFont="1" applyFill="1" applyBorder="1" applyAlignment="1">
      <alignment horizontal="centerContinuous"/>
    </xf>
    <xf numFmtId="0" fontId="0" fillId="33" borderId="46" xfId="0" applyFont="1" applyFill="1" applyBorder="1" applyAlignment="1">
      <alignment horizontal="right" vertical="center" indent="1"/>
    </xf>
    <xf numFmtId="0" fontId="0" fillId="33" borderId="17" xfId="0" applyFont="1" applyFill="1" applyBorder="1" applyAlignment="1">
      <alignment horizontal="right" vertical="center" indent="1"/>
    </xf>
    <xf numFmtId="0" fontId="6" fillId="33" borderId="52" xfId="0" applyFont="1" applyFill="1" applyBorder="1" applyAlignment="1">
      <alignment horizontal="right" vertical="center" indent="1"/>
    </xf>
    <xf numFmtId="0" fontId="6" fillId="33" borderId="45" xfId="0" applyFont="1" applyFill="1" applyBorder="1" applyAlignment="1">
      <alignment horizontal="right" vertical="center" indent="1"/>
    </xf>
    <xf numFmtId="0" fontId="0" fillId="33" borderId="48" xfId="0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0" fillId="33" borderId="47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10" fillId="33" borderId="5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indent="1"/>
    </xf>
    <xf numFmtId="0" fontId="10" fillId="33" borderId="4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6" xfId="0" applyNumberFormat="1" applyFont="1" applyFill="1" applyBorder="1" applyAlignment="1">
      <alignment horizontal="right" vertical="center" indent="1"/>
    </xf>
    <xf numFmtId="1" fontId="6" fillId="33" borderId="45" xfId="0" applyNumberFormat="1" applyFont="1" applyFill="1" applyBorder="1" applyAlignment="1">
      <alignment horizontal="right" vertical="center" indent="1"/>
    </xf>
    <xf numFmtId="1" fontId="0" fillId="33" borderId="17" xfId="0" applyNumberFormat="1" applyFont="1" applyFill="1" applyBorder="1" applyAlignment="1">
      <alignment horizontal="right" vertical="center" indent="1"/>
    </xf>
    <xf numFmtId="1" fontId="0" fillId="33" borderId="10" xfId="0" applyNumberFormat="1" applyFont="1" applyFill="1" applyBorder="1" applyAlignment="1">
      <alignment horizontal="right" vertical="center" indent="1"/>
    </xf>
    <xf numFmtId="1" fontId="6" fillId="33" borderId="45" xfId="0" applyNumberFormat="1" applyFont="1" applyFill="1" applyBorder="1" applyAlignment="1">
      <alignment horizontal="right" vertical="center" indent="1"/>
    </xf>
    <xf numFmtId="1" fontId="0" fillId="33" borderId="48" xfId="0" applyNumberFormat="1" applyFont="1" applyFill="1" applyBorder="1" applyAlignment="1">
      <alignment horizontal="right" vertical="center" indent="1"/>
    </xf>
    <xf numFmtId="0" fontId="4" fillId="0" borderId="34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 wrapText="1"/>
    </xf>
    <xf numFmtId="2" fontId="6" fillId="33" borderId="22" xfId="0" applyNumberFormat="1" applyFont="1" applyFill="1" applyBorder="1" applyAlignment="1">
      <alignment horizontal="right" vertical="center"/>
    </xf>
    <xf numFmtId="184" fontId="6" fillId="33" borderId="23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5" fillId="33" borderId="43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justify" vertical="center" wrapText="1"/>
    </xf>
    <xf numFmtId="1" fontId="6" fillId="33" borderId="48" xfId="0" applyNumberFormat="1" applyFont="1" applyFill="1" applyBorder="1" applyAlignment="1">
      <alignment horizontal="right" vertical="center" indent="1"/>
    </xf>
    <xf numFmtId="0" fontId="6" fillId="33" borderId="48" xfId="0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right" vertical="center" indent="1"/>
    </xf>
    <xf numFmtId="0" fontId="6" fillId="33" borderId="3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right" vertical="center" indent="1"/>
    </xf>
    <xf numFmtId="0" fontId="5" fillId="33" borderId="45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46" xfId="0" applyFont="1" applyFill="1" applyBorder="1" applyAlignment="1">
      <alignment horizontal="right" vertical="center" indent="1"/>
    </xf>
    <xf numFmtId="0" fontId="5" fillId="33" borderId="48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47" xfId="0" applyFont="1" applyFill="1" applyBorder="1" applyAlignment="1">
      <alignment horizontal="right" vertical="center" indent="1"/>
    </xf>
    <xf numFmtId="0" fontId="12" fillId="0" borderId="32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4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84" fontId="6" fillId="33" borderId="51" xfId="0" applyNumberFormat="1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right" vertical="center" indent="1"/>
    </xf>
    <xf numFmtId="0" fontId="1" fillId="33" borderId="45" xfId="0" applyFont="1" applyFill="1" applyBorder="1" applyAlignment="1">
      <alignment horizontal="right" vertical="center" indent="1"/>
    </xf>
    <xf numFmtId="0" fontId="1" fillId="33" borderId="45" xfId="0" applyFont="1" applyFill="1" applyBorder="1" applyAlignment="1">
      <alignment horizontal="right" vertical="center" indent="1"/>
    </xf>
    <xf numFmtId="0" fontId="1" fillId="33" borderId="11" xfId="0" applyFont="1" applyFill="1" applyBorder="1" applyAlignment="1">
      <alignment horizontal="right" vertical="center" indent="1"/>
    </xf>
    <xf numFmtId="0" fontId="6" fillId="33" borderId="49" xfId="0" applyFont="1" applyFill="1" applyBorder="1" applyAlignment="1">
      <alignment horizontal="right" vertical="center" indent="1"/>
    </xf>
    <xf numFmtId="0" fontId="6" fillId="33" borderId="4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2" fontId="1" fillId="33" borderId="49" xfId="0" applyNumberFormat="1" applyFont="1" applyFill="1" applyBorder="1" applyAlignment="1">
      <alignment horizontal="right" vertical="center"/>
    </xf>
    <xf numFmtId="184" fontId="1" fillId="33" borderId="26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2" fontId="1" fillId="33" borderId="18" xfId="0" applyNumberFormat="1" applyFont="1" applyFill="1" applyBorder="1" applyAlignment="1">
      <alignment horizontal="right" vertical="center"/>
    </xf>
    <xf numFmtId="184" fontId="1" fillId="33" borderId="24" xfId="0" applyNumberFormat="1" applyFont="1" applyFill="1" applyBorder="1" applyAlignment="1">
      <alignment horizontal="right" vertical="center"/>
    </xf>
    <xf numFmtId="184" fontId="6" fillId="33" borderId="27" xfId="0" applyNumberFormat="1" applyFont="1" applyFill="1" applyBorder="1" applyAlignment="1">
      <alignment horizontal="right" vertical="center"/>
    </xf>
    <xf numFmtId="184" fontId="1" fillId="33" borderId="35" xfId="0" applyNumberFormat="1" applyFont="1" applyFill="1" applyBorder="1" applyAlignment="1">
      <alignment horizontal="right" vertical="center"/>
    </xf>
    <xf numFmtId="2" fontId="1" fillId="33" borderId="49" xfId="0" applyNumberFormat="1" applyFont="1" applyFill="1" applyBorder="1" applyAlignment="1">
      <alignment horizontal="right" vertical="center"/>
    </xf>
    <xf numFmtId="184" fontId="1" fillId="33" borderId="26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184" fontId="6" fillId="33" borderId="49" xfId="0" applyNumberFormat="1" applyFont="1" applyFill="1" applyBorder="1" applyAlignment="1">
      <alignment horizontal="right" vertical="center"/>
    </xf>
    <xf numFmtId="184" fontId="11" fillId="33" borderId="26" xfId="0" applyNumberFormat="1" applyFont="1" applyFill="1" applyBorder="1" applyAlignment="1">
      <alignment horizontal="right" vertical="center"/>
    </xf>
    <xf numFmtId="2" fontId="2" fillId="33" borderId="49" xfId="0" applyNumberFormat="1" applyFont="1" applyFill="1" applyBorder="1" applyAlignment="1">
      <alignment horizontal="right" vertical="center"/>
    </xf>
    <xf numFmtId="0" fontId="12" fillId="33" borderId="46" xfId="0" applyFont="1" applyFill="1" applyBorder="1" applyAlignment="1">
      <alignment horizontal="right" vertical="center" indent="1"/>
    </xf>
    <xf numFmtId="2" fontId="4" fillId="0" borderId="13" xfId="0" applyNumberFormat="1" applyFont="1" applyBorder="1" applyAlignment="1">
      <alignment horizontal="right"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37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2" fontId="5" fillId="33" borderId="45" xfId="0" applyNumberFormat="1" applyFont="1" applyFill="1" applyBorder="1" applyAlignment="1">
      <alignment horizontal="right" vertical="center" indent="1"/>
    </xf>
    <xf numFmtId="2" fontId="5" fillId="33" borderId="49" xfId="0" applyNumberFormat="1" applyFont="1" applyFill="1" applyBorder="1" applyAlignment="1">
      <alignment horizontal="right" vertical="center"/>
    </xf>
    <xf numFmtId="2" fontId="15" fillId="33" borderId="49" xfId="0" applyNumberFormat="1" applyFont="1" applyFill="1" applyBorder="1" applyAlignment="1">
      <alignment horizontal="right" vertical="center"/>
    </xf>
    <xf numFmtId="2" fontId="15" fillId="33" borderId="49" xfId="0" applyNumberFormat="1" applyFont="1" applyFill="1" applyBorder="1" applyAlignment="1">
      <alignment horizontal="right" vertical="center" indent="1"/>
    </xf>
    <xf numFmtId="2" fontId="15" fillId="0" borderId="49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right" vertical="center" indent="1"/>
    </xf>
    <xf numFmtId="0" fontId="6" fillId="33" borderId="34" xfId="0" applyFont="1" applyFill="1" applyBorder="1" applyAlignment="1">
      <alignment horizontal="right" vertical="center" indent="1"/>
    </xf>
    <xf numFmtId="0" fontId="6" fillId="33" borderId="13" xfId="0" applyFont="1" applyFill="1" applyBorder="1" applyAlignment="1">
      <alignment horizontal="right" vertical="center" indent="1"/>
    </xf>
    <xf numFmtId="0" fontId="0" fillId="33" borderId="13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indent="1"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 horizontal="right" indent="1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88" zoomScaleNormal="88" zoomScalePageLayoutView="0" workbookViewId="0" topLeftCell="A1">
      <pane ySplit="4" topLeftCell="A20" activePane="bottomLeft" state="frozen"/>
      <selection pane="topLeft" activeCell="A1" sqref="A1"/>
      <selection pane="bottomLeft" activeCell="A28" sqref="A28:IV31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f>J2-D2</f>
        <v>198319.5</v>
      </c>
      <c r="H2" s="2"/>
      <c r="I2" s="2"/>
      <c r="J2" s="234">
        <v>234138</v>
      </c>
      <c r="K2" s="2"/>
    </row>
    <row r="3" spans="1:11" ht="15.75" customHeight="1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4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165" t="s">
        <v>9</v>
      </c>
      <c r="B5" s="152" t="s">
        <v>26</v>
      </c>
      <c r="C5" s="94">
        <v>272</v>
      </c>
      <c r="D5" s="92">
        <f aca="true" t="shared" si="0" ref="D5:D58">C5*1000/$D$2</f>
        <v>7.5938411714616745</v>
      </c>
      <c r="E5" s="93">
        <f aca="true" t="shared" si="1" ref="E5:E56">C5*100/C$58</f>
        <v>8.295211954864287</v>
      </c>
      <c r="F5" s="82">
        <f>I5-C5</f>
        <v>527</v>
      </c>
      <c r="G5" s="92">
        <f aca="true" t="shared" si="2" ref="G5:G58">F5*1000/$G$2</f>
        <v>2.657328200202199</v>
      </c>
      <c r="H5" s="93">
        <f aca="true" t="shared" si="3" ref="H5:H56">F5*100/F$58</f>
        <v>3.292926768307923</v>
      </c>
      <c r="I5" s="143">
        <v>799</v>
      </c>
      <c r="J5" s="92">
        <f aca="true" t="shared" si="4" ref="J5:J58">I5*1000/$J$2</f>
        <v>3.41251740426586</v>
      </c>
      <c r="K5" s="95">
        <f aca="true" t="shared" si="5" ref="K5:K57">I5*100/I$58</f>
        <v>4.143546128714411</v>
      </c>
    </row>
    <row r="6" spans="1:11" s="1" customFormat="1" ht="13.5" customHeight="1">
      <c r="A6" s="4"/>
      <c r="B6" s="39" t="s">
        <v>36</v>
      </c>
      <c r="C6" s="113">
        <v>211</v>
      </c>
      <c r="D6" s="18">
        <f t="shared" si="0"/>
        <v>5.89081061462652</v>
      </c>
      <c r="E6" s="30">
        <f t="shared" si="1"/>
        <v>6.434888685574871</v>
      </c>
      <c r="F6" s="85">
        <f aca="true" t="shared" si="6" ref="F6:F57">I6-C6</f>
        <v>270</v>
      </c>
      <c r="G6" s="18">
        <f t="shared" si="2"/>
        <v>1.3614394953597604</v>
      </c>
      <c r="H6" s="30">
        <f t="shared" si="3"/>
        <v>1.6870782304423895</v>
      </c>
      <c r="I6" s="136">
        <v>481</v>
      </c>
      <c r="J6" s="18">
        <f t="shared" si="4"/>
        <v>2.0543440193390223</v>
      </c>
      <c r="K6" s="19">
        <f t="shared" si="5"/>
        <v>2.494425141316185</v>
      </c>
    </row>
    <row r="7" spans="1:11" s="1" customFormat="1" ht="16.5" customHeight="1" thickBot="1">
      <c r="A7" s="4"/>
      <c r="B7" s="38" t="s">
        <v>37</v>
      </c>
      <c r="C7" s="114"/>
      <c r="D7" s="12">
        <f t="shared" si="0"/>
        <v>0</v>
      </c>
      <c r="E7" s="31">
        <f t="shared" si="1"/>
        <v>0</v>
      </c>
      <c r="F7" s="115">
        <f t="shared" si="6"/>
        <v>0</v>
      </c>
      <c r="G7" s="14">
        <f t="shared" si="2"/>
        <v>0</v>
      </c>
      <c r="H7" s="34">
        <f t="shared" si="3"/>
        <v>0</v>
      </c>
      <c r="I7" s="138"/>
      <c r="J7" s="14">
        <f t="shared" si="4"/>
        <v>0</v>
      </c>
      <c r="K7" s="13">
        <f t="shared" si="5"/>
        <v>0</v>
      </c>
    </row>
    <row r="8" spans="1:11" ht="17.25" customHeight="1" thickBot="1">
      <c r="A8" s="103" t="s">
        <v>10</v>
      </c>
      <c r="B8" s="98" t="s">
        <v>38</v>
      </c>
      <c r="C8" s="91">
        <v>13</v>
      </c>
      <c r="D8" s="92">
        <f t="shared" si="0"/>
        <v>0.36294093834191826</v>
      </c>
      <c r="E8" s="93">
        <f t="shared" si="1"/>
        <v>0.3964623360780726</v>
      </c>
      <c r="F8" s="82">
        <f t="shared" si="6"/>
        <v>671</v>
      </c>
      <c r="G8" s="92">
        <f t="shared" si="2"/>
        <v>3.383429264394071</v>
      </c>
      <c r="H8" s="93">
        <f t="shared" si="3"/>
        <v>4.192701824543864</v>
      </c>
      <c r="I8" s="143">
        <v>684</v>
      </c>
      <c r="J8" s="92">
        <f t="shared" si="4"/>
        <v>2.921354073238859</v>
      </c>
      <c r="K8" s="95">
        <f t="shared" si="5"/>
        <v>3.5471658974226004</v>
      </c>
    </row>
    <row r="9" spans="1:11" s="1" customFormat="1" ht="15" customHeight="1" thickBot="1">
      <c r="A9" s="151"/>
      <c r="B9" s="39" t="s">
        <v>39</v>
      </c>
      <c r="C9" s="113"/>
      <c r="D9" s="18">
        <f t="shared" si="0"/>
        <v>0</v>
      </c>
      <c r="E9" s="30">
        <f t="shared" si="1"/>
        <v>0</v>
      </c>
      <c r="F9" s="115">
        <f t="shared" si="6"/>
        <v>235</v>
      </c>
      <c r="G9" s="18">
        <f t="shared" si="2"/>
        <v>1.1849565978131247</v>
      </c>
      <c r="H9" s="30">
        <f t="shared" si="3"/>
        <v>1.4683829042739316</v>
      </c>
      <c r="I9" s="136">
        <v>235</v>
      </c>
      <c r="J9" s="18">
        <f t="shared" si="4"/>
        <v>1.003681589489959</v>
      </c>
      <c r="K9" s="19">
        <f t="shared" si="5"/>
        <v>1.2186900378571799</v>
      </c>
    </row>
    <row r="10" spans="1:11" s="6" customFormat="1" ht="15.75" customHeight="1" thickBot="1">
      <c r="A10" s="163" t="s">
        <v>11</v>
      </c>
      <c r="B10" s="90" t="s">
        <v>40</v>
      </c>
      <c r="C10" s="91"/>
      <c r="D10" s="92">
        <f t="shared" si="0"/>
        <v>0</v>
      </c>
      <c r="E10" s="93">
        <f t="shared" si="1"/>
        <v>0</v>
      </c>
      <c r="F10" s="82">
        <f t="shared" si="6"/>
        <v>216</v>
      </c>
      <c r="G10" s="92">
        <f t="shared" si="2"/>
        <v>1.0891515962878082</v>
      </c>
      <c r="H10" s="93">
        <f t="shared" si="3"/>
        <v>1.3496625843539116</v>
      </c>
      <c r="I10" s="143">
        <v>216</v>
      </c>
      <c r="J10" s="92">
        <f t="shared" si="4"/>
        <v>0.9225328652333239</v>
      </c>
      <c r="K10" s="95">
        <f t="shared" si="5"/>
        <v>1.1201576518176632</v>
      </c>
    </row>
    <row r="11" spans="1:11" s="6" customFormat="1" ht="30" customHeight="1" thickBot="1">
      <c r="A11" s="97" t="s">
        <v>12</v>
      </c>
      <c r="B11" s="90" t="s">
        <v>41</v>
      </c>
      <c r="C11" s="91">
        <v>4</v>
      </c>
      <c r="D11" s="92">
        <f t="shared" si="0"/>
        <v>0.11167413487443639</v>
      </c>
      <c r="E11" s="93">
        <f t="shared" si="1"/>
        <v>0.12198841110094541</v>
      </c>
      <c r="F11" s="82">
        <f t="shared" si="6"/>
        <v>370</v>
      </c>
      <c r="G11" s="92">
        <f t="shared" si="2"/>
        <v>1.865676345493005</v>
      </c>
      <c r="H11" s="93">
        <f t="shared" si="3"/>
        <v>2.3119220194951264</v>
      </c>
      <c r="I11" s="143">
        <v>374</v>
      </c>
      <c r="J11" s="92">
        <f t="shared" si="4"/>
        <v>1.5973485722095517</v>
      </c>
      <c r="K11" s="95">
        <f t="shared" si="5"/>
        <v>1.939532230462065</v>
      </c>
    </row>
    <row r="12" spans="1:11" s="6" customFormat="1" ht="16.5" customHeight="1" thickBot="1">
      <c r="A12" s="17"/>
      <c r="B12" s="40" t="s">
        <v>78</v>
      </c>
      <c r="C12" s="117">
        <v>4</v>
      </c>
      <c r="D12" s="28">
        <f t="shared" si="0"/>
        <v>0.11167413487443639</v>
      </c>
      <c r="E12" s="33">
        <f t="shared" si="1"/>
        <v>0.12198841110094541</v>
      </c>
      <c r="F12" s="115">
        <f t="shared" si="6"/>
        <v>356</v>
      </c>
      <c r="G12" s="28">
        <f t="shared" si="2"/>
        <v>1.7950831864743508</v>
      </c>
      <c r="H12" s="33">
        <f t="shared" si="3"/>
        <v>2.224443889027743</v>
      </c>
      <c r="I12" s="131">
        <v>360</v>
      </c>
      <c r="J12" s="28">
        <f t="shared" si="4"/>
        <v>1.5375547753888732</v>
      </c>
      <c r="K12" s="29">
        <f t="shared" si="5"/>
        <v>1.8669294196961055</v>
      </c>
    </row>
    <row r="13" spans="1:11" s="6" customFormat="1" ht="18.75" customHeight="1" thickBot="1">
      <c r="A13" s="153" t="s">
        <v>13</v>
      </c>
      <c r="B13" s="98" t="s">
        <v>42</v>
      </c>
      <c r="C13" s="99"/>
      <c r="D13" s="100">
        <f t="shared" si="0"/>
        <v>0</v>
      </c>
      <c r="E13" s="101">
        <f t="shared" si="1"/>
        <v>0</v>
      </c>
      <c r="F13" s="82">
        <f t="shared" si="6"/>
        <v>0</v>
      </c>
      <c r="G13" s="100">
        <f t="shared" si="2"/>
        <v>0</v>
      </c>
      <c r="H13" s="101">
        <f t="shared" si="3"/>
        <v>0</v>
      </c>
      <c r="I13" s="161"/>
      <c r="J13" s="100">
        <f t="shared" si="4"/>
        <v>0</v>
      </c>
      <c r="K13" s="102">
        <f t="shared" si="5"/>
        <v>0</v>
      </c>
    </row>
    <row r="14" spans="1:11" s="6" customFormat="1" ht="18.75" customHeight="1" thickBot="1">
      <c r="A14" s="97" t="s">
        <v>14</v>
      </c>
      <c r="B14" s="90" t="s">
        <v>43</v>
      </c>
      <c r="C14" s="91">
        <v>7</v>
      </c>
      <c r="D14" s="92">
        <f t="shared" si="0"/>
        <v>0.1954297360302637</v>
      </c>
      <c r="E14" s="93">
        <f t="shared" si="1"/>
        <v>0.21347971942665447</v>
      </c>
      <c r="F14" s="82">
        <f t="shared" si="6"/>
        <v>771</v>
      </c>
      <c r="G14" s="92">
        <f t="shared" si="2"/>
        <v>3.887666114527316</v>
      </c>
      <c r="H14" s="93">
        <f t="shared" si="3"/>
        <v>4.817545613596601</v>
      </c>
      <c r="I14" s="143">
        <v>778</v>
      </c>
      <c r="J14" s="92">
        <f t="shared" si="4"/>
        <v>3.322826709034843</v>
      </c>
      <c r="K14" s="111">
        <f t="shared" si="5"/>
        <v>4.034641912565472</v>
      </c>
    </row>
    <row r="15" spans="1:11" s="1" customFormat="1" ht="15.75" customHeight="1" thickBot="1">
      <c r="A15" s="4"/>
      <c r="B15" s="41" t="s">
        <v>44</v>
      </c>
      <c r="C15" s="118">
        <v>1</v>
      </c>
      <c r="D15" s="14">
        <f t="shared" si="0"/>
        <v>0.027918533718609098</v>
      </c>
      <c r="E15" s="34">
        <f t="shared" si="1"/>
        <v>0.030497102775236352</v>
      </c>
      <c r="F15" s="115">
        <f t="shared" si="6"/>
        <v>15</v>
      </c>
      <c r="G15" s="14">
        <f t="shared" si="2"/>
        <v>0.07563552751998669</v>
      </c>
      <c r="H15" s="34">
        <f t="shared" si="3"/>
        <v>0.09372656835791052</v>
      </c>
      <c r="I15" s="138">
        <v>16</v>
      </c>
      <c r="J15" s="14">
        <f t="shared" si="4"/>
        <v>0.06833576779506104</v>
      </c>
      <c r="K15" s="20">
        <f t="shared" si="5"/>
        <v>0.08297464087538246</v>
      </c>
    </row>
    <row r="16" spans="1:11" s="1" customFormat="1" ht="16.5" customHeight="1" thickBot="1">
      <c r="A16" s="103" t="s">
        <v>15</v>
      </c>
      <c r="B16" s="98" t="s">
        <v>27</v>
      </c>
      <c r="C16" s="104">
        <v>16</v>
      </c>
      <c r="D16" s="105">
        <f t="shared" si="0"/>
        <v>0.44669653949774557</v>
      </c>
      <c r="E16" s="106">
        <f t="shared" si="1"/>
        <v>0.48795364440378164</v>
      </c>
      <c r="F16" s="82">
        <f t="shared" si="6"/>
        <v>904</v>
      </c>
      <c r="G16" s="105">
        <f t="shared" si="2"/>
        <v>4.558301125204531</v>
      </c>
      <c r="H16" s="106">
        <f t="shared" si="3"/>
        <v>5.648587853036741</v>
      </c>
      <c r="I16" s="133">
        <v>920</v>
      </c>
      <c r="J16" s="105">
        <f t="shared" si="4"/>
        <v>3.9293066482160093</v>
      </c>
      <c r="K16" s="107">
        <f t="shared" si="5"/>
        <v>4.771041850334491</v>
      </c>
    </row>
    <row r="17" spans="1:11" s="6" customFormat="1" ht="18" customHeight="1" thickBot="1">
      <c r="A17" s="108" t="s">
        <v>16</v>
      </c>
      <c r="B17" s="90" t="s">
        <v>45</v>
      </c>
      <c r="C17" s="91"/>
      <c r="D17" s="92">
        <f t="shared" si="0"/>
        <v>0</v>
      </c>
      <c r="E17" s="93">
        <f t="shared" si="1"/>
        <v>0</v>
      </c>
      <c r="F17" s="83">
        <f t="shared" si="6"/>
        <v>1</v>
      </c>
      <c r="G17" s="92">
        <f t="shared" si="2"/>
        <v>0.005042368501332446</v>
      </c>
      <c r="H17" s="93">
        <f t="shared" si="3"/>
        <v>0.006248437890527368</v>
      </c>
      <c r="I17" s="143">
        <v>1</v>
      </c>
      <c r="J17" s="92">
        <f t="shared" si="4"/>
        <v>0.004270985487191315</v>
      </c>
      <c r="K17" s="95">
        <f t="shared" si="5"/>
        <v>0.005185915054711404</v>
      </c>
    </row>
    <row r="18" spans="1:11" s="6" customFormat="1" ht="18" customHeight="1" thickBot="1">
      <c r="A18" s="97" t="s">
        <v>17</v>
      </c>
      <c r="B18" s="154" t="s">
        <v>46</v>
      </c>
      <c r="C18" s="91">
        <v>2</v>
      </c>
      <c r="D18" s="155">
        <f t="shared" si="0"/>
        <v>0.055837067437218196</v>
      </c>
      <c r="E18" s="93">
        <f t="shared" si="1"/>
        <v>0.060994205550472705</v>
      </c>
      <c r="F18" s="82">
        <f t="shared" si="6"/>
        <v>4118</v>
      </c>
      <c r="G18" s="155">
        <f t="shared" si="2"/>
        <v>20.764473488487013</v>
      </c>
      <c r="H18" s="93">
        <f t="shared" si="3"/>
        <v>25.731067233191702</v>
      </c>
      <c r="I18" s="162">
        <v>4120</v>
      </c>
      <c r="J18" s="155">
        <f t="shared" si="4"/>
        <v>17.596460207228215</v>
      </c>
      <c r="K18" s="156">
        <f t="shared" si="5"/>
        <v>21.365970025410984</v>
      </c>
    </row>
    <row r="19" spans="1:11" s="1" customFormat="1" ht="14.25" customHeight="1">
      <c r="A19" s="4"/>
      <c r="B19" s="37" t="s">
        <v>47</v>
      </c>
      <c r="C19" s="113"/>
      <c r="D19" s="12">
        <f t="shared" si="0"/>
        <v>0</v>
      </c>
      <c r="E19" s="30">
        <f t="shared" si="1"/>
        <v>0</v>
      </c>
      <c r="F19" s="85">
        <f t="shared" si="6"/>
        <v>1</v>
      </c>
      <c r="G19" s="12">
        <f t="shared" si="2"/>
        <v>0.005042368501332446</v>
      </c>
      <c r="H19" s="30">
        <f t="shared" si="3"/>
        <v>0.006248437890527368</v>
      </c>
      <c r="I19" s="130">
        <v>1</v>
      </c>
      <c r="J19" s="12">
        <f t="shared" si="4"/>
        <v>0.004270985487191315</v>
      </c>
      <c r="K19" s="13">
        <f t="shared" si="5"/>
        <v>0.005185915054711404</v>
      </c>
    </row>
    <row r="20" spans="1:11" s="1" customFormat="1" ht="14.25" customHeight="1">
      <c r="A20" s="4"/>
      <c r="B20" s="37" t="s">
        <v>48</v>
      </c>
      <c r="C20" s="84"/>
      <c r="D20" s="12">
        <f t="shared" si="0"/>
        <v>0</v>
      </c>
      <c r="E20" s="31">
        <f t="shared" si="1"/>
        <v>0</v>
      </c>
      <c r="F20" s="84">
        <f t="shared" si="6"/>
        <v>1061</v>
      </c>
      <c r="G20" s="12">
        <f t="shared" si="2"/>
        <v>5.349952979913725</v>
      </c>
      <c r="H20" s="31">
        <f t="shared" si="3"/>
        <v>6.629592601849538</v>
      </c>
      <c r="I20" s="130">
        <v>1061</v>
      </c>
      <c r="J20" s="12">
        <f t="shared" si="4"/>
        <v>4.531515601909985</v>
      </c>
      <c r="K20" s="13">
        <f t="shared" si="5"/>
        <v>5.502255873048799</v>
      </c>
    </row>
    <row r="21" spans="1:11" s="1" customFormat="1" ht="14.25" customHeight="1" thickBot="1">
      <c r="A21" s="4"/>
      <c r="B21" s="37" t="s">
        <v>49</v>
      </c>
      <c r="C21" s="84"/>
      <c r="D21" s="12">
        <f t="shared" si="0"/>
        <v>0</v>
      </c>
      <c r="E21" s="31">
        <f t="shared" si="1"/>
        <v>0</v>
      </c>
      <c r="F21" s="115">
        <f t="shared" si="6"/>
        <v>400</v>
      </c>
      <c r="G21" s="12">
        <f t="shared" si="2"/>
        <v>2.0169474005329784</v>
      </c>
      <c r="H21" s="31">
        <f t="shared" si="3"/>
        <v>2.4993751562109474</v>
      </c>
      <c r="I21" s="130">
        <v>400</v>
      </c>
      <c r="J21" s="12">
        <f t="shared" si="4"/>
        <v>1.7083941948765258</v>
      </c>
      <c r="K21" s="13">
        <f t="shared" si="5"/>
        <v>2.0743660218845617</v>
      </c>
    </row>
    <row r="22" spans="1:11" s="6" customFormat="1" ht="15.75" customHeight="1" thickBot="1">
      <c r="A22" s="97" t="s">
        <v>28</v>
      </c>
      <c r="B22" s="90" t="s">
        <v>50</v>
      </c>
      <c r="C22" s="91">
        <v>1471</v>
      </c>
      <c r="D22" s="92">
        <f t="shared" si="0"/>
        <v>41.06816310007398</v>
      </c>
      <c r="E22" s="93">
        <f t="shared" si="1"/>
        <v>44.861238182372674</v>
      </c>
      <c r="F22" s="82">
        <f t="shared" si="6"/>
        <v>793</v>
      </c>
      <c r="G22" s="92">
        <f t="shared" si="2"/>
        <v>3.9985982215566294</v>
      </c>
      <c r="H22" s="93">
        <f t="shared" si="3"/>
        <v>4.955011247188203</v>
      </c>
      <c r="I22" s="143">
        <v>2264</v>
      </c>
      <c r="J22" s="92">
        <f t="shared" si="4"/>
        <v>9.669511143001136</v>
      </c>
      <c r="K22" s="95">
        <f t="shared" si="5"/>
        <v>11.740911683866619</v>
      </c>
    </row>
    <row r="23" spans="1:11" s="1" customFormat="1" ht="15.75" customHeight="1">
      <c r="A23" s="4"/>
      <c r="B23" s="39" t="s">
        <v>51</v>
      </c>
      <c r="C23" s="113">
        <v>146</v>
      </c>
      <c r="D23" s="18">
        <f t="shared" si="0"/>
        <v>4.076105922916929</v>
      </c>
      <c r="E23" s="30">
        <f t="shared" si="1"/>
        <v>4.452577005184508</v>
      </c>
      <c r="F23" s="85">
        <f t="shared" si="6"/>
        <v>0</v>
      </c>
      <c r="G23" s="18">
        <f t="shared" si="2"/>
        <v>0</v>
      </c>
      <c r="H23" s="30">
        <f t="shared" si="3"/>
        <v>0</v>
      </c>
      <c r="I23" s="136">
        <v>146</v>
      </c>
      <c r="J23" s="18">
        <f t="shared" si="4"/>
        <v>0.6235638811299319</v>
      </c>
      <c r="K23" s="19">
        <f t="shared" si="5"/>
        <v>0.757143597987865</v>
      </c>
    </row>
    <row r="24" spans="1:11" s="1" customFormat="1" ht="14.25" customHeight="1">
      <c r="A24" s="4"/>
      <c r="B24" s="37" t="s">
        <v>52</v>
      </c>
      <c r="C24" s="114">
        <v>453</v>
      </c>
      <c r="D24" s="12">
        <f t="shared" si="0"/>
        <v>12.647095774529921</v>
      </c>
      <c r="E24" s="31">
        <f t="shared" si="1"/>
        <v>13.815187557182067</v>
      </c>
      <c r="F24" s="84">
        <f t="shared" si="6"/>
        <v>269</v>
      </c>
      <c r="G24" s="12">
        <f t="shared" si="2"/>
        <v>1.3563971268584278</v>
      </c>
      <c r="H24" s="31">
        <f t="shared" si="3"/>
        <v>1.680829792551862</v>
      </c>
      <c r="I24" s="130">
        <v>722</v>
      </c>
      <c r="J24" s="12">
        <f t="shared" si="4"/>
        <v>3.083651521752129</v>
      </c>
      <c r="K24" s="13">
        <f t="shared" si="5"/>
        <v>3.7442306695016336</v>
      </c>
    </row>
    <row r="25" spans="1:11" s="1" customFormat="1" ht="15.75" customHeight="1">
      <c r="A25" s="4"/>
      <c r="B25" s="37" t="s">
        <v>85</v>
      </c>
      <c r="C25" s="114"/>
      <c r="D25" s="12">
        <f t="shared" si="0"/>
        <v>0</v>
      </c>
      <c r="E25" s="31">
        <f t="shared" si="1"/>
        <v>0</v>
      </c>
      <c r="F25" s="84">
        <f t="shared" si="6"/>
        <v>161</v>
      </c>
      <c r="G25" s="12">
        <f t="shared" si="2"/>
        <v>0.8118213287145238</v>
      </c>
      <c r="H25" s="31">
        <f t="shared" si="3"/>
        <v>1.0059985003749063</v>
      </c>
      <c r="I25" s="130">
        <v>161</v>
      </c>
      <c r="J25" s="12">
        <f t="shared" si="4"/>
        <v>0.6876286634378016</v>
      </c>
      <c r="K25" s="13">
        <f t="shared" si="5"/>
        <v>0.834932323808536</v>
      </c>
    </row>
    <row r="26" spans="1:11" s="1" customFormat="1" ht="15.75" customHeight="1" thickBot="1">
      <c r="A26" s="4"/>
      <c r="B26" s="37" t="s">
        <v>86</v>
      </c>
      <c r="C26" s="114">
        <v>22</v>
      </c>
      <c r="D26" s="12">
        <f t="shared" si="0"/>
        <v>0.6142077418094002</v>
      </c>
      <c r="E26" s="31">
        <f t="shared" si="1"/>
        <v>0.6709362610551998</v>
      </c>
      <c r="F26" s="115">
        <f t="shared" si="6"/>
        <v>12</v>
      </c>
      <c r="G26" s="12">
        <f t="shared" si="2"/>
        <v>0.06050842201598935</v>
      </c>
      <c r="H26" s="31">
        <f t="shared" si="3"/>
        <v>0.07498125468632842</v>
      </c>
      <c r="I26" s="130">
        <v>34</v>
      </c>
      <c r="J26" s="12">
        <f t="shared" si="4"/>
        <v>0.14521350656450469</v>
      </c>
      <c r="K26" s="13">
        <f t="shared" si="5"/>
        <v>0.17632111186018773</v>
      </c>
    </row>
    <row r="27" spans="1:11" s="6" customFormat="1" ht="14.25" customHeight="1" thickBot="1">
      <c r="A27" s="97" t="s">
        <v>18</v>
      </c>
      <c r="B27" s="90" t="s">
        <v>53</v>
      </c>
      <c r="C27" s="91">
        <v>110</v>
      </c>
      <c r="D27" s="92">
        <f t="shared" si="0"/>
        <v>3.071038709047001</v>
      </c>
      <c r="E27" s="93">
        <f t="shared" si="1"/>
        <v>3.354681305275999</v>
      </c>
      <c r="F27" s="82">
        <f t="shared" si="6"/>
        <v>1986</v>
      </c>
      <c r="G27" s="92">
        <f t="shared" si="2"/>
        <v>10.014143843646238</v>
      </c>
      <c r="H27" s="93">
        <f t="shared" si="3"/>
        <v>12.409397650587353</v>
      </c>
      <c r="I27" s="143">
        <v>2096</v>
      </c>
      <c r="J27" s="92">
        <f t="shared" si="4"/>
        <v>8.951985581152995</v>
      </c>
      <c r="K27" s="95">
        <f t="shared" si="5"/>
        <v>10.869677954675103</v>
      </c>
    </row>
    <row r="28" spans="1:11" s="1" customFormat="1" ht="12.75" hidden="1">
      <c r="A28" s="4"/>
      <c r="B28" s="39" t="s">
        <v>54</v>
      </c>
      <c r="C28" s="113"/>
      <c r="D28" s="18">
        <f t="shared" si="0"/>
        <v>0</v>
      </c>
      <c r="E28" s="30">
        <f t="shared" si="1"/>
        <v>0</v>
      </c>
      <c r="F28" s="85">
        <f t="shared" si="6"/>
        <v>179</v>
      </c>
      <c r="G28" s="18">
        <f>F28*1000/$G$2</f>
        <v>0.9025839617385079</v>
      </c>
      <c r="H28" s="30">
        <f t="shared" si="3"/>
        <v>1.1184703824043989</v>
      </c>
      <c r="I28" s="136">
        <v>179</v>
      </c>
      <c r="J28" s="18">
        <f t="shared" si="4"/>
        <v>0.7645064022072453</v>
      </c>
      <c r="K28" s="19">
        <f t="shared" si="5"/>
        <v>0.9282787947933413</v>
      </c>
    </row>
    <row r="29" spans="1:11" s="1" customFormat="1" ht="13.5" customHeight="1" hidden="1">
      <c r="A29" s="4"/>
      <c r="B29" s="37" t="s">
        <v>55</v>
      </c>
      <c r="C29" s="114"/>
      <c r="D29" s="12">
        <f t="shared" si="0"/>
        <v>0</v>
      </c>
      <c r="E29" s="31">
        <f t="shared" si="1"/>
        <v>0</v>
      </c>
      <c r="F29" s="84">
        <f t="shared" si="6"/>
        <v>0</v>
      </c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 hidden="1">
      <c r="A30" s="4"/>
      <c r="B30" s="37" t="s">
        <v>56</v>
      </c>
      <c r="C30" s="114"/>
      <c r="D30" s="12">
        <f t="shared" si="0"/>
        <v>0</v>
      </c>
      <c r="E30" s="31">
        <f t="shared" si="1"/>
        <v>0</v>
      </c>
      <c r="F30" s="86">
        <f t="shared" si="6"/>
        <v>239</v>
      </c>
      <c r="G30" s="12">
        <f t="shared" si="2"/>
        <v>1.2051260718184547</v>
      </c>
      <c r="H30" s="31">
        <f t="shared" si="3"/>
        <v>1.493376655836041</v>
      </c>
      <c r="I30" s="130">
        <v>239</v>
      </c>
      <c r="J30" s="12">
        <f t="shared" si="4"/>
        <v>1.020765531438724</v>
      </c>
      <c r="K30" s="13">
        <f t="shared" si="5"/>
        <v>1.2394336980760254</v>
      </c>
    </row>
    <row r="31" spans="1:11" s="1" customFormat="1" ht="16.5" customHeight="1" hidden="1" thickBot="1">
      <c r="A31" s="5"/>
      <c r="B31" s="37" t="s">
        <v>57</v>
      </c>
      <c r="C31" s="114"/>
      <c r="D31" s="12">
        <f t="shared" si="0"/>
        <v>0</v>
      </c>
      <c r="E31" s="31">
        <f t="shared" si="1"/>
        <v>0</v>
      </c>
      <c r="F31" s="87">
        <f t="shared" si="6"/>
        <v>0</v>
      </c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7" t="s">
        <v>75</v>
      </c>
      <c r="B32" s="90" t="s">
        <v>61</v>
      </c>
      <c r="C32" s="91">
        <v>57</v>
      </c>
      <c r="D32" s="92">
        <f t="shared" si="0"/>
        <v>1.5913564219607186</v>
      </c>
      <c r="E32" s="93">
        <f t="shared" si="1"/>
        <v>1.738334858188472</v>
      </c>
      <c r="F32" s="82">
        <f t="shared" si="6"/>
        <v>516</v>
      </c>
      <c r="G32" s="92">
        <f>F32*1000/$G$2</f>
        <v>2.6018621466875422</v>
      </c>
      <c r="H32" s="93">
        <f t="shared" si="3"/>
        <v>3.224193951512122</v>
      </c>
      <c r="I32" s="143">
        <v>573</v>
      </c>
      <c r="J32" s="92">
        <f>I32*1000/$J$2</f>
        <v>2.4472746841606234</v>
      </c>
      <c r="K32" s="95">
        <f t="shared" si="5"/>
        <v>2.9715293263496343</v>
      </c>
    </row>
    <row r="33" spans="1:11" s="1" customFormat="1" ht="26.25" thickBot="1">
      <c r="A33" s="97" t="s">
        <v>76</v>
      </c>
      <c r="B33" s="90" t="s">
        <v>62</v>
      </c>
      <c r="C33" s="91">
        <v>35</v>
      </c>
      <c r="D33" s="92">
        <f t="shared" si="0"/>
        <v>0.9771486801513185</v>
      </c>
      <c r="E33" s="93">
        <f t="shared" si="1"/>
        <v>1.0673985971332722</v>
      </c>
      <c r="F33" s="82">
        <f t="shared" si="6"/>
        <v>353</v>
      </c>
      <c r="G33" s="92">
        <f>F33*1000/$G$2</f>
        <v>1.7799560809703534</v>
      </c>
      <c r="H33" s="93">
        <f t="shared" si="3"/>
        <v>2.205698575356161</v>
      </c>
      <c r="I33" s="143">
        <v>388</v>
      </c>
      <c r="J33" s="92">
        <f>I33*1000/$J$2</f>
        <v>1.65714236903023</v>
      </c>
      <c r="K33" s="95">
        <f t="shared" si="5"/>
        <v>2.012135041228025</v>
      </c>
    </row>
    <row r="34" spans="1:11" s="6" customFormat="1" ht="21" customHeight="1" thickBot="1">
      <c r="A34" s="97" t="s">
        <v>19</v>
      </c>
      <c r="B34" s="90" t="s">
        <v>58</v>
      </c>
      <c r="C34" s="91">
        <v>155</v>
      </c>
      <c r="D34" s="92">
        <f t="shared" si="0"/>
        <v>4.32737272638441</v>
      </c>
      <c r="E34" s="93">
        <f t="shared" si="1"/>
        <v>4.727050930161635</v>
      </c>
      <c r="F34" s="82">
        <f t="shared" si="6"/>
        <v>1118</v>
      </c>
      <c r="G34" s="92">
        <f t="shared" si="2"/>
        <v>5.637367984489675</v>
      </c>
      <c r="H34" s="93">
        <f t="shared" si="3"/>
        <v>6.985753561609598</v>
      </c>
      <c r="I34" s="143">
        <v>1273</v>
      </c>
      <c r="J34" s="92">
        <f t="shared" si="4"/>
        <v>5.4369645251945435</v>
      </c>
      <c r="K34" s="95">
        <f t="shared" si="5"/>
        <v>6.601669864647617</v>
      </c>
    </row>
    <row r="35" spans="1:11" s="1" customFormat="1" ht="12.75">
      <c r="A35" s="4"/>
      <c r="B35" s="39" t="s">
        <v>59</v>
      </c>
      <c r="C35" s="113">
        <v>86</v>
      </c>
      <c r="D35" s="24">
        <f t="shared" si="0"/>
        <v>2.4009938998003824</v>
      </c>
      <c r="E35" s="35">
        <f t="shared" si="1"/>
        <v>2.6227508386703264</v>
      </c>
      <c r="F35" s="85">
        <f t="shared" si="6"/>
        <v>759</v>
      </c>
      <c r="G35" s="24">
        <f t="shared" si="2"/>
        <v>3.827157692511326</v>
      </c>
      <c r="H35" s="35">
        <f t="shared" si="3"/>
        <v>4.742564358910273</v>
      </c>
      <c r="I35" s="136">
        <v>845</v>
      </c>
      <c r="J35" s="24">
        <f t="shared" si="4"/>
        <v>3.6089827366766607</v>
      </c>
      <c r="K35" s="25">
        <f t="shared" si="5"/>
        <v>4.382098221231137</v>
      </c>
    </row>
    <row r="36" spans="1:11" s="1" customFormat="1" ht="13.5" customHeight="1">
      <c r="A36" s="4"/>
      <c r="B36" s="42" t="s">
        <v>31</v>
      </c>
      <c r="C36" s="114">
        <v>85</v>
      </c>
      <c r="D36" s="26">
        <f t="shared" si="0"/>
        <v>2.3730753660817734</v>
      </c>
      <c r="E36" s="36">
        <f t="shared" si="1"/>
        <v>2.59225373589509</v>
      </c>
      <c r="F36" s="84">
        <f t="shared" si="6"/>
        <v>314</v>
      </c>
      <c r="G36" s="26">
        <f t="shared" si="2"/>
        <v>1.583303709418388</v>
      </c>
      <c r="H36" s="36">
        <f t="shared" si="3"/>
        <v>1.9620094976255935</v>
      </c>
      <c r="I36" s="130">
        <v>399</v>
      </c>
      <c r="J36" s="26">
        <f t="shared" si="4"/>
        <v>1.7041232093893346</v>
      </c>
      <c r="K36" s="27">
        <f t="shared" si="5"/>
        <v>2.06918010682985</v>
      </c>
    </row>
    <row r="37" spans="1:11" s="1" customFormat="1" ht="12" customHeight="1" thickBot="1">
      <c r="A37" s="16"/>
      <c r="B37" s="37" t="s">
        <v>84</v>
      </c>
      <c r="C37" s="114"/>
      <c r="D37" s="26">
        <f t="shared" si="0"/>
        <v>0</v>
      </c>
      <c r="E37" s="36">
        <f t="shared" si="1"/>
        <v>0</v>
      </c>
      <c r="F37" s="116">
        <f t="shared" si="6"/>
        <v>184</v>
      </c>
      <c r="G37" s="26">
        <f t="shared" si="2"/>
        <v>0.92779580424517</v>
      </c>
      <c r="H37" s="36">
        <f t="shared" si="3"/>
        <v>1.1497125718570358</v>
      </c>
      <c r="I37" s="130">
        <v>184</v>
      </c>
      <c r="J37" s="26">
        <f t="shared" si="4"/>
        <v>0.7858613296432019</v>
      </c>
      <c r="K37" s="27">
        <f t="shared" si="5"/>
        <v>0.9542083700668983</v>
      </c>
    </row>
    <row r="38" spans="1:11" s="6" customFormat="1" ht="21" customHeight="1" thickBot="1">
      <c r="A38" s="97" t="s">
        <v>20</v>
      </c>
      <c r="B38" s="90" t="s">
        <v>32</v>
      </c>
      <c r="C38" s="91">
        <v>43</v>
      </c>
      <c r="D38" s="92">
        <f t="shared" si="0"/>
        <v>1.2004969499001912</v>
      </c>
      <c r="E38" s="93">
        <f t="shared" si="1"/>
        <v>1.3113754193351632</v>
      </c>
      <c r="F38" s="82">
        <f t="shared" si="6"/>
        <v>1605</v>
      </c>
      <c r="G38" s="92">
        <f t="shared" si="2"/>
        <v>8.093001444638576</v>
      </c>
      <c r="H38" s="93">
        <f t="shared" si="3"/>
        <v>10.028742814296425</v>
      </c>
      <c r="I38" s="143">
        <v>1648</v>
      </c>
      <c r="J38" s="92">
        <f t="shared" si="4"/>
        <v>7.038584082891286</v>
      </c>
      <c r="K38" s="111">
        <f t="shared" si="5"/>
        <v>8.546388010164394</v>
      </c>
    </row>
    <row r="39" spans="1:11" s="1" customFormat="1" ht="12.75">
      <c r="A39" s="4"/>
      <c r="B39" s="39" t="s">
        <v>60</v>
      </c>
      <c r="C39" s="113">
        <v>6</v>
      </c>
      <c r="D39" s="18">
        <f t="shared" si="0"/>
        <v>0.1675112023116546</v>
      </c>
      <c r="E39" s="30">
        <f t="shared" si="1"/>
        <v>0.18298261665141813</v>
      </c>
      <c r="F39" s="85">
        <f t="shared" si="6"/>
        <v>248</v>
      </c>
      <c r="G39" s="18">
        <f t="shared" si="2"/>
        <v>1.2505073883304465</v>
      </c>
      <c r="H39" s="30">
        <f t="shared" si="3"/>
        <v>1.5496125968507872</v>
      </c>
      <c r="I39" s="136">
        <v>254</v>
      </c>
      <c r="J39" s="18">
        <f t="shared" si="4"/>
        <v>1.084830313746594</v>
      </c>
      <c r="K39" s="19">
        <f t="shared" si="5"/>
        <v>1.3172224238966965</v>
      </c>
    </row>
    <row r="40" spans="1:11" s="1" customFormat="1" ht="12.75">
      <c r="A40" s="4"/>
      <c r="B40" s="37" t="s">
        <v>34</v>
      </c>
      <c r="C40" s="114"/>
      <c r="D40" s="12">
        <f t="shared" si="0"/>
        <v>0</v>
      </c>
      <c r="E40" s="31">
        <f t="shared" si="1"/>
        <v>0</v>
      </c>
      <c r="F40" s="84">
        <f t="shared" si="6"/>
        <v>54</v>
      </c>
      <c r="G40" s="12">
        <f t="shared" si="2"/>
        <v>0.27228789907195206</v>
      </c>
      <c r="H40" s="31">
        <f t="shared" si="3"/>
        <v>0.3374156460884779</v>
      </c>
      <c r="I40" s="130">
        <v>54</v>
      </c>
      <c r="J40" s="12">
        <f t="shared" si="4"/>
        <v>0.23063321630833097</v>
      </c>
      <c r="K40" s="13">
        <f t="shared" si="5"/>
        <v>0.2800394129544158</v>
      </c>
    </row>
    <row r="41" spans="1:11" s="1" customFormat="1" ht="12.75">
      <c r="A41" s="4"/>
      <c r="B41" s="37" t="s">
        <v>25</v>
      </c>
      <c r="C41" s="114"/>
      <c r="D41" s="12">
        <f t="shared" si="0"/>
        <v>0</v>
      </c>
      <c r="E41" s="31">
        <f t="shared" si="1"/>
        <v>0</v>
      </c>
      <c r="F41" s="84">
        <f t="shared" si="6"/>
        <v>15</v>
      </c>
      <c r="G41" s="12">
        <f t="shared" si="2"/>
        <v>0.07563552751998669</v>
      </c>
      <c r="H41" s="31">
        <f t="shared" si="3"/>
        <v>0.09372656835791052</v>
      </c>
      <c r="I41" s="130">
        <v>15</v>
      </c>
      <c r="J41" s="12">
        <f t="shared" si="4"/>
        <v>0.06406478230786972</v>
      </c>
      <c r="K41" s="13">
        <f t="shared" si="5"/>
        <v>0.07778872582067106</v>
      </c>
    </row>
    <row r="42" spans="1:11" s="1" customFormat="1" ht="13.5" thickBot="1">
      <c r="A42" s="5"/>
      <c r="B42" s="37" t="s">
        <v>35</v>
      </c>
      <c r="C42" s="114">
        <v>29</v>
      </c>
      <c r="D42" s="12">
        <f t="shared" si="0"/>
        <v>0.8096374778396639</v>
      </c>
      <c r="E42" s="31">
        <f t="shared" si="1"/>
        <v>0.8844159804818542</v>
      </c>
      <c r="F42" s="115">
        <f t="shared" si="6"/>
        <v>495</v>
      </c>
      <c r="G42" s="12">
        <f t="shared" si="2"/>
        <v>2.495972408159561</v>
      </c>
      <c r="H42" s="31">
        <f t="shared" si="3"/>
        <v>3.0929767558110473</v>
      </c>
      <c r="I42" s="130">
        <v>524</v>
      </c>
      <c r="J42" s="12">
        <f t="shared" si="4"/>
        <v>2.2379963952882487</v>
      </c>
      <c r="K42" s="13">
        <f t="shared" si="5"/>
        <v>2.7174194886687757</v>
      </c>
    </row>
    <row r="43" spans="1:11" s="6" customFormat="1" ht="23.25" customHeight="1" thickBot="1">
      <c r="A43" s="97" t="s">
        <v>21</v>
      </c>
      <c r="B43" s="90" t="s">
        <v>64</v>
      </c>
      <c r="C43" s="91">
        <v>358</v>
      </c>
      <c r="D43" s="92">
        <f t="shared" si="0"/>
        <v>9.994835071262058</v>
      </c>
      <c r="E43" s="93">
        <f t="shared" si="1"/>
        <v>10.917962793534615</v>
      </c>
      <c r="F43" s="82">
        <f t="shared" si="6"/>
        <v>0</v>
      </c>
      <c r="G43" s="92">
        <f t="shared" si="2"/>
        <v>0</v>
      </c>
      <c r="H43" s="93">
        <f t="shared" si="3"/>
        <v>0</v>
      </c>
      <c r="I43" s="143">
        <v>358</v>
      </c>
      <c r="J43" s="92">
        <f t="shared" si="4"/>
        <v>1.5290128044144906</v>
      </c>
      <c r="K43" s="111">
        <f t="shared" si="5"/>
        <v>1.8565575895866826</v>
      </c>
    </row>
    <row r="44" spans="1:11" s="1" customFormat="1" ht="33.75" customHeight="1" thickBot="1">
      <c r="A44" s="9"/>
      <c r="B44" s="159" t="s">
        <v>81</v>
      </c>
      <c r="C44" s="113">
        <v>71</v>
      </c>
      <c r="D44" s="18">
        <f t="shared" si="0"/>
        <v>1.982215894021246</v>
      </c>
      <c r="E44" s="30">
        <f t="shared" si="1"/>
        <v>2.1652942970417812</v>
      </c>
      <c r="F44" s="119">
        <f t="shared" si="6"/>
        <v>0</v>
      </c>
      <c r="G44" s="18">
        <f t="shared" si="2"/>
        <v>0</v>
      </c>
      <c r="H44" s="30">
        <f t="shared" si="3"/>
        <v>0</v>
      </c>
      <c r="I44" s="136">
        <v>71</v>
      </c>
      <c r="J44" s="18">
        <f t="shared" si="4"/>
        <v>0.30323996959058336</v>
      </c>
      <c r="K44" s="19">
        <f t="shared" si="5"/>
        <v>0.3681999688845097</v>
      </c>
    </row>
    <row r="45" spans="1:11" s="1" customFormat="1" ht="16.5" customHeight="1" thickBot="1">
      <c r="A45" s="4"/>
      <c r="B45" s="157" t="s">
        <v>79</v>
      </c>
      <c r="C45" s="114">
        <v>19</v>
      </c>
      <c r="D45" s="12">
        <f t="shared" si="0"/>
        <v>0.5304521406535728</v>
      </c>
      <c r="E45" s="31">
        <f t="shared" si="1"/>
        <v>0.5794449527294907</v>
      </c>
      <c r="F45" s="120">
        <f t="shared" si="6"/>
        <v>0</v>
      </c>
      <c r="G45" s="12">
        <f t="shared" si="2"/>
        <v>0</v>
      </c>
      <c r="H45" s="31">
        <f t="shared" si="3"/>
        <v>0</v>
      </c>
      <c r="I45" s="130">
        <v>19</v>
      </c>
      <c r="J45" s="12">
        <f t="shared" si="4"/>
        <v>0.08114872425663498</v>
      </c>
      <c r="K45" s="13">
        <f t="shared" si="5"/>
        <v>0.09853238603951667</v>
      </c>
    </row>
    <row r="46" spans="1:11" s="1" customFormat="1" ht="18" customHeight="1" thickBot="1">
      <c r="A46" s="97" t="s">
        <v>77</v>
      </c>
      <c r="B46" s="90" t="s">
        <v>63</v>
      </c>
      <c r="C46" s="91">
        <v>10</v>
      </c>
      <c r="D46" s="92">
        <f t="shared" si="0"/>
        <v>0.279185337186091</v>
      </c>
      <c r="E46" s="93">
        <f t="shared" si="1"/>
        <v>0.3049710277523635</v>
      </c>
      <c r="F46" s="82">
        <f t="shared" si="6"/>
        <v>1</v>
      </c>
      <c r="G46" s="92">
        <f>F46*1000/$G$2</f>
        <v>0.005042368501332446</v>
      </c>
      <c r="H46" s="93">
        <f t="shared" si="3"/>
        <v>0.006248437890527368</v>
      </c>
      <c r="I46" s="143">
        <v>11</v>
      </c>
      <c r="J46" s="92">
        <f>I46*1000/$J$2</f>
        <v>0.04698084035910446</v>
      </c>
      <c r="K46" s="95">
        <f t="shared" si="5"/>
        <v>0.05704506560182544</v>
      </c>
    </row>
    <row r="47" spans="1:11" s="6" customFormat="1" ht="21" customHeight="1" thickBot="1">
      <c r="A47" s="97" t="s">
        <v>29</v>
      </c>
      <c r="B47" s="90" t="s">
        <v>65</v>
      </c>
      <c r="C47" s="91">
        <v>9</v>
      </c>
      <c r="D47" s="92">
        <f t="shared" si="0"/>
        <v>0.25126680346748187</v>
      </c>
      <c r="E47" s="93">
        <f t="shared" si="1"/>
        <v>0.2744739249771272</v>
      </c>
      <c r="F47" s="82">
        <f t="shared" si="6"/>
        <v>193</v>
      </c>
      <c r="G47" s="92">
        <f t="shared" si="2"/>
        <v>0.973177120757162</v>
      </c>
      <c r="H47" s="93">
        <f t="shared" si="3"/>
        <v>1.205948512871782</v>
      </c>
      <c r="I47" s="143">
        <v>202</v>
      </c>
      <c r="J47" s="92">
        <f t="shared" si="4"/>
        <v>0.8627390684126456</v>
      </c>
      <c r="K47" s="95">
        <f t="shared" si="5"/>
        <v>1.0475548410517035</v>
      </c>
    </row>
    <row r="48" spans="1:11" s="6" customFormat="1" ht="19.5" customHeight="1" thickBot="1">
      <c r="A48" s="97" t="s">
        <v>30</v>
      </c>
      <c r="B48" s="90" t="s">
        <v>66</v>
      </c>
      <c r="C48" s="91">
        <v>717</v>
      </c>
      <c r="D48" s="92">
        <f t="shared" si="0"/>
        <v>20.017588676242724</v>
      </c>
      <c r="E48" s="93">
        <f t="shared" si="1"/>
        <v>21.866422689844466</v>
      </c>
      <c r="F48" s="82">
        <f t="shared" si="6"/>
        <v>1861</v>
      </c>
      <c r="G48" s="92">
        <f t="shared" si="2"/>
        <v>9.383847780979682</v>
      </c>
      <c r="H48" s="93">
        <f t="shared" si="3"/>
        <v>11.628342914271432</v>
      </c>
      <c r="I48" s="143">
        <v>2578</v>
      </c>
      <c r="J48" s="92">
        <f t="shared" si="4"/>
        <v>11.010600585979208</v>
      </c>
      <c r="K48" s="95">
        <f t="shared" si="5"/>
        <v>13.369289011046</v>
      </c>
    </row>
    <row r="49" spans="1:11" s="1" customFormat="1" ht="12.75">
      <c r="A49" s="4"/>
      <c r="B49" s="39" t="s">
        <v>67</v>
      </c>
      <c r="C49" s="113">
        <v>156</v>
      </c>
      <c r="D49" s="18">
        <f t="shared" si="0"/>
        <v>4.355291260103019</v>
      </c>
      <c r="E49" s="30">
        <f t="shared" si="1"/>
        <v>4.757548032936871</v>
      </c>
      <c r="F49" s="85">
        <f t="shared" si="6"/>
        <v>532</v>
      </c>
      <c r="G49" s="18">
        <f t="shared" si="2"/>
        <v>2.6825400427088613</v>
      </c>
      <c r="H49" s="30">
        <f t="shared" si="3"/>
        <v>3.32416895776056</v>
      </c>
      <c r="I49" s="136">
        <v>688</v>
      </c>
      <c r="J49" s="18">
        <f t="shared" si="4"/>
        <v>2.9384380151876246</v>
      </c>
      <c r="K49" s="19">
        <f t="shared" si="5"/>
        <v>3.5679095576414457</v>
      </c>
    </row>
    <row r="50" spans="1:11" s="1" customFormat="1" ht="12.75">
      <c r="A50" s="4"/>
      <c r="B50" s="37" t="s">
        <v>71</v>
      </c>
      <c r="C50" s="114">
        <v>3</v>
      </c>
      <c r="D50" s="12">
        <f t="shared" si="0"/>
        <v>0.0837556011558273</v>
      </c>
      <c r="E50" s="31">
        <f t="shared" si="1"/>
        <v>0.09149130832570906</v>
      </c>
      <c r="F50" s="84">
        <f t="shared" si="6"/>
        <v>8</v>
      </c>
      <c r="G50" s="12">
        <f t="shared" si="2"/>
        <v>0.04033894801065957</v>
      </c>
      <c r="H50" s="31">
        <f t="shared" si="3"/>
        <v>0.04998750312421894</v>
      </c>
      <c r="I50" s="130">
        <v>11</v>
      </c>
      <c r="J50" s="12">
        <f t="shared" si="4"/>
        <v>0.04698084035910446</v>
      </c>
      <c r="K50" s="13">
        <f t="shared" si="5"/>
        <v>0.05704506560182544</v>
      </c>
    </row>
    <row r="51" spans="1:11" s="1" customFormat="1" ht="12.75">
      <c r="A51" s="4"/>
      <c r="B51" s="37" t="s">
        <v>68</v>
      </c>
      <c r="C51" s="114">
        <v>12</v>
      </c>
      <c r="D51" s="12">
        <f t="shared" si="0"/>
        <v>0.3350224046233092</v>
      </c>
      <c r="E51" s="31">
        <f t="shared" si="1"/>
        <v>0.36596523330283626</v>
      </c>
      <c r="F51" s="84">
        <f t="shared" si="6"/>
        <v>110</v>
      </c>
      <c r="G51" s="12">
        <f t="shared" si="2"/>
        <v>0.5546605351465691</v>
      </c>
      <c r="H51" s="31">
        <f t="shared" si="3"/>
        <v>0.6873281679580105</v>
      </c>
      <c r="I51" s="130">
        <v>122</v>
      </c>
      <c r="J51" s="12">
        <f t="shared" si="4"/>
        <v>0.5210602294373403</v>
      </c>
      <c r="K51" s="13">
        <f t="shared" si="5"/>
        <v>0.6326816366747913</v>
      </c>
    </row>
    <row r="52" spans="1:11" s="1" customFormat="1" ht="12.75">
      <c r="A52" s="4"/>
      <c r="B52" s="37" t="s">
        <v>72</v>
      </c>
      <c r="C52" s="114">
        <v>1</v>
      </c>
      <c r="D52" s="12">
        <f t="shared" si="0"/>
        <v>0.027918533718609098</v>
      </c>
      <c r="E52" s="31">
        <f t="shared" si="1"/>
        <v>0.030497102775236352</v>
      </c>
      <c r="F52" s="84">
        <f t="shared" si="6"/>
        <v>48</v>
      </c>
      <c r="G52" s="12">
        <f t="shared" si="2"/>
        <v>0.2420336880639574</v>
      </c>
      <c r="H52" s="31">
        <f t="shared" si="3"/>
        <v>0.2999250187453137</v>
      </c>
      <c r="I52" s="130">
        <v>49</v>
      </c>
      <c r="J52" s="12">
        <f t="shared" si="4"/>
        <v>0.2092782888723744</v>
      </c>
      <c r="K52" s="13">
        <f t="shared" si="5"/>
        <v>0.25410983768085876</v>
      </c>
    </row>
    <row r="53" spans="1:11" s="1" customFormat="1" ht="12.75">
      <c r="A53" s="4"/>
      <c r="B53" s="37" t="s">
        <v>69</v>
      </c>
      <c r="C53" s="114">
        <v>99</v>
      </c>
      <c r="D53" s="12">
        <f t="shared" si="0"/>
        <v>2.763934838142301</v>
      </c>
      <c r="E53" s="31">
        <f t="shared" si="1"/>
        <v>3.019213174748399</v>
      </c>
      <c r="F53" s="84">
        <f t="shared" si="6"/>
        <v>472</v>
      </c>
      <c r="G53" s="12">
        <f t="shared" si="2"/>
        <v>2.3799979326289145</v>
      </c>
      <c r="H53" s="31">
        <f t="shared" si="3"/>
        <v>2.9492626843289176</v>
      </c>
      <c r="I53" s="130">
        <v>571</v>
      </c>
      <c r="J53" s="12">
        <f t="shared" si="4"/>
        <v>2.4387327131862406</v>
      </c>
      <c r="K53" s="13">
        <f t="shared" si="5"/>
        <v>2.9611574962402116</v>
      </c>
    </row>
    <row r="54" spans="1:11" s="1" customFormat="1" ht="12.75">
      <c r="A54" s="4"/>
      <c r="B54" s="37" t="s">
        <v>73</v>
      </c>
      <c r="C54" s="114">
        <v>86</v>
      </c>
      <c r="D54" s="12">
        <f t="shared" si="0"/>
        <v>2.4009938998003824</v>
      </c>
      <c r="E54" s="31">
        <f t="shared" si="1"/>
        <v>2.6227508386703264</v>
      </c>
      <c r="F54" s="84">
        <f t="shared" si="6"/>
        <v>315</v>
      </c>
      <c r="G54" s="12">
        <f t="shared" si="2"/>
        <v>1.5883460779197205</v>
      </c>
      <c r="H54" s="31">
        <f t="shared" si="3"/>
        <v>1.968257935516121</v>
      </c>
      <c r="I54" s="130">
        <v>401</v>
      </c>
      <c r="J54" s="12">
        <f t="shared" si="4"/>
        <v>1.7126651803637172</v>
      </c>
      <c r="K54" s="13">
        <f t="shared" si="5"/>
        <v>2.0795519369392728</v>
      </c>
    </row>
    <row r="55" spans="1:11" s="1" customFormat="1" ht="12.75">
      <c r="A55" s="4"/>
      <c r="B55" s="37" t="s">
        <v>70</v>
      </c>
      <c r="C55" s="114">
        <v>22</v>
      </c>
      <c r="D55" s="12">
        <f t="shared" si="0"/>
        <v>0.6142077418094002</v>
      </c>
      <c r="E55" s="31">
        <f t="shared" si="1"/>
        <v>0.6709362610551998</v>
      </c>
      <c r="F55" s="84">
        <f t="shared" si="6"/>
        <v>438</v>
      </c>
      <c r="G55" s="12">
        <f t="shared" si="2"/>
        <v>2.2085574035836113</v>
      </c>
      <c r="H55" s="31">
        <f t="shared" si="3"/>
        <v>2.7368157960509873</v>
      </c>
      <c r="I55" s="130">
        <v>460</v>
      </c>
      <c r="J55" s="12">
        <f t="shared" si="4"/>
        <v>1.9646533241080046</v>
      </c>
      <c r="K55" s="13">
        <f t="shared" si="5"/>
        <v>2.3855209251672456</v>
      </c>
    </row>
    <row r="56" spans="1:11" s="1" customFormat="1" ht="12.75">
      <c r="A56" s="4"/>
      <c r="B56" s="37" t="s">
        <v>74</v>
      </c>
      <c r="C56" s="114">
        <v>18</v>
      </c>
      <c r="D56" s="12">
        <f t="shared" si="0"/>
        <v>0.5025336069349637</v>
      </c>
      <c r="E56" s="31">
        <f t="shared" si="1"/>
        <v>0.5489478499542544</v>
      </c>
      <c r="F56" s="84">
        <f t="shared" si="6"/>
        <v>389</v>
      </c>
      <c r="G56" s="12">
        <f t="shared" si="2"/>
        <v>1.9614813470183214</v>
      </c>
      <c r="H56" s="31">
        <f t="shared" si="3"/>
        <v>2.4306423394151464</v>
      </c>
      <c r="I56" s="130">
        <v>407</v>
      </c>
      <c r="J56" s="12">
        <f t="shared" si="4"/>
        <v>1.738291093286865</v>
      </c>
      <c r="K56" s="13">
        <f t="shared" si="5"/>
        <v>2.110667427267541</v>
      </c>
    </row>
    <row r="57" spans="1:11" s="1" customFormat="1" ht="13.5" thickBot="1">
      <c r="A57" s="4"/>
      <c r="B57" s="37" t="s">
        <v>33</v>
      </c>
      <c r="C57" s="121">
        <v>43</v>
      </c>
      <c r="D57" s="12">
        <f t="shared" si="0"/>
        <v>1.2004969499001912</v>
      </c>
      <c r="E57" s="31">
        <f>C57*100/C$58</f>
        <v>1.3113754193351632</v>
      </c>
      <c r="F57" s="86">
        <f t="shared" si="6"/>
        <v>39</v>
      </c>
      <c r="G57" s="12">
        <f t="shared" si="2"/>
        <v>0.19665237155196538</v>
      </c>
      <c r="H57" s="31">
        <f>F57*100/F$58</f>
        <v>0.24368907773056736</v>
      </c>
      <c r="I57" s="130">
        <v>82</v>
      </c>
      <c r="J57" s="12">
        <f t="shared" si="4"/>
        <v>0.3502208099496878</v>
      </c>
      <c r="K57" s="13">
        <f t="shared" si="5"/>
        <v>0.4252450344863351</v>
      </c>
    </row>
    <row r="58" spans="1:11" s="6" customFormat="1" ht="18.75" customHeight="1" thickBot="1">
      <c r="A58" s="158"/>
      <c r="B58" s="142" t="s">
        <v>22</v>
      </c>
      <c r="C58" s="143">
        <f>C48+C47+C46+C43+C38+C34+C33+C32+C27+C22+C18+C17+C16+C14+C13+C11+C10+C8+C5</f>
        <v>3279</v>
      </c>
      <c r="D58" s="212">
        <f t="shared" si="0"/>
        <v>91.54487206331923</v>
      </c>
      <c r="E58" s="93"/>
      <c r="F58" s="143">
        <f>F48+F47+F46+F43+F38+F34+F33+F32+F27+F22+F18+F17+F16+F14+F13+F11+F10+F8+F5</f>
        <v>16004</v>
      </c>
      <c r="G58" s="212">
        <f t="shared" si="2"/>
        <v>80.69806549532446</v>
      </c>
      <c r="H58" s="93"/>
      <c r="I58" s="143">
        <f>I48+I47+I46+I43+I38+I34+I33+I32+I27+I22+I18+I17+I16+I14+I13+I11+I10+I8+I5</f>
        <v>19283</v>
      </c>
      <c r="J58" s="212">
        <f t="shared" si="4"/>
        <v>82.35741314951012</v>
      </c>
      <c r="K58" s="95"/>
    </row>
    <row r="59" spans="1:11" s="6" customFormat="1" ht="22.5" customHeight="1">
      <c r="A59" s="15"/>
      <c r="B59" s="237" t="s">
        <v>23</v>
      </c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xSplit="1" ySplit="4" topLeftCell="B3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33" sqref="C33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/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88" t="s">
        <v>9</v>
      </c>
      <c r="B5" s="152" t="s">
        <v>26</v>
      </c>
      <c r="C5" s="143"/>
      <c r="D5" s="92">
        <f aca="true" t="shared" si="0" ref="D5:D36">C5*1000/$D$2</f>
        <v>0</v>
      </c>
      <c r="E5" s="93">
        <f aca="true" t="shared" si="1" ref="E5:E36">C5*100/C$58</f>
        <v>0</v>
      </c>
      <c r="F5" s="133">
        <f>I5-C5</f>
        <v>43</v>
      </c>
      <c r="G5" s="92">
        <f aca="true" t="shared" si="2" ref="G5:G36">F5*1000/$G$2</f>
        <v>0.21682184555729517</v>
      </c>
      <c r="H5" s="93">
        <f aca="true" t="shared" si="3" ref="H5:H36">F5*100/F$58</f>
        <v>100</v>
      </c>
      <c r="I5" s="143">
        <v>43</v>
      </c>
      <c r="J5" s="92">
        <f aca="true" t="shared" si="4" ref="J5:J36">I5*1000/$J$2</f>
        <v>0.18365237594922654</v>
      </c>
      <c r="K5" s="95">
        <f aca="true" t="shared" si="5" ref="K5:K36">I5*100/I$58</f>
        <v>7.543859649122807</v>
      </c>
    </row>
    <row r="6" spans="1:11" s="1" customFormat="1" ht="12.75" customHeight="1">
      <c r="A6" s="4"/>
      <c r="B6" s="39" t="s">
        <v>36</v>
      </c>
      <c r="C6" s="144"/>
      <c r="D6" s="18">
        <f t="shared" si="0"/>
        <v>0</v>
      </c>
      <c r="E6" s="30">
        <f t="shared" si="1"/>
        <v>0</v>
      </c>
      <c r="F6" s="136">
        <f aca="true" t="shared" si="6" ref="F6:F26">I6-C6</f>
        <v>0</v>
      </c>
      <c r="G6" s="18">
        <f t="shared" si="2"/>
        <v>0</v>
      </c>
      <c r="H6" s="30">
        <f t="shared" si="3"/>
        <v>0</v>
      </c>
      <c r="I6" s="136"/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>
        <f t="shared" si="6"/>
        <v>0</v>
      </c>
      <c r="G7" s="14">
        <f t="shared" si="2"/>
        <v>0</v>
      </c>
      <c r="H7" s="34">
        <f t="shared" si="3"/>
        <v>0</v>
      </c>
      <c r="I7" s="138"/>
      <c r="J7" s="14">
        <f t="shared" si="4"/>
        <v>0</v>
      </c>
      <c r="K7" s="13">
        <f t="shared" si="5"/>
        <v>0</v>
      </c>
    </row>
    <row r="8" spans="1:11" ht="13.5" customHeight="1" thickBot="1">
      <c r="A8" s="88" t="s">
        <v>10</v>
      </c>
      <c r="B8" s="98" t="s">
        <v>38</v>
      </c>
      <c r="C8" s="146"/>
      <c r="D8" s="92">
        <f t="shared" si="0"/>
        <v>0</v>
      </c>
      <c r="E8" s="93">
        <f t="shared" si="1"/>
        <v>0</v>
      </c>
      <c r="F8" s="133">
        <f t="shared" si="6"/>
        <v>0</v>
      </c>
      <c r="G8" s="92">
        <f t="shared" si="2"/>
        <v>0</v>
      </c>
      <c r="H8" s="93">
        <f t="shared" si="3"/>
        <v>0</v>
      </c>
      <c r="I8" s="143"/>
      <c r="J8" s="92">
        <f t="shared" si="4"/>
        <v>0</v>
      </c>
      <c r="K8" s="95">
        <f t="shared" si="5"/>
        <v>0</v>
      </c>
    </row>
    <row r="9" spans="1:11" s="1" customFormat="1" ht="15" customHeight="1" thickBot="1">
      <c r="A9" s="16"/>
      <c r="B9" s="39" t="s">
        <v>39</v>
      </c>
      <c r="C9" s="144"/>
      <c r="D9" s="18">
        <f t="shared" si="0"/>
        <v>0</v>
      </c>
      <c r="E9" s="30">
        <f t="shared" si="1"/>
        <v>0</v>
      </c>
      <c r="F9" s="131">
        <f t="shared" si="6"/>
        <v>0</v>
      </c>
      <c r="G9" s="18">
        <f t="shared" si="2"/>
        <v>0</v>
      </c>
      <c r="H9" s="30">
        <f t="shared" si="3"/>
        <v>0</v>
      </c>
      <c r="I9" s="136"/>
      <c r="J9" s="18">
        <f t="shared" si="4"/>
        <v>0</v>
      </c>
      <c r="K9" s="19">
        <f t="shared" si="5"/>
        <v>0</v>
      </c>
    </row>
    <row r="10" spans="1:11" s="6" customFormat="1" ht="15.75" customHeight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>
        <f t="shared" si="6"/>
        <v>0</v>
      </c>
      <c r="G10" s="92">
        <f t="shared" si="2"/>
        <v>0</v>
      </c>
      <c r="H10" s="93">
        <f t="shared" si="3"/>
        <v>0</v>
      </c>
      <c r="I10" s="143"/>
      <c r="J10" s="92">
        <f t="shared" si="4"/>
        <v>0</v>
      </c>
      <c r="K10" s="95">
        <f t="shared" si="5"/>
        <v>0</v>
      </c>
    </row>
    <row r="11" spans="1:11" s="6" customFormat="1" ht="30" customHeight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>
        <f t="shared" si="6"/>
        <v>0</v>
      </c>
      <c r="G11" s="92">
        <f t="shared" si="2"/>
        <v>0</v>
      </c>
      <c r="H11" s="93">
        <f t="shared" si="3"/>
        <v>0</v>
      </c>
      <c r="I11" s="143"/>
      <c r="J11" s="92">
        <f t="shared" si="4"/>
        <v>0</v>
      </c>
      <c r="K11" s="95">
        <f t="shared" si="5"/>
        <v>0</v>
      </c>
    </row>
    <row r="12" spans="1:11" s="6" customFormat="1" ht="16.5" customHeight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>
        <f t="shared" si="6"/>
        <v>0</v>
      </c>
      <c r="G12" s="28">
        <f t="shared" si="2"/>
        <v>0</v>
      </c>
      <c r="H12" s="33">
        <f t="shared" si="3"/>
        <v>0</v>
      </c>
      <c r="I12" s="131"/>
      <c r="J12" s="28">
        <f t="shared" si="4"/>
        <v>0</v>
      </c>
      <c r="K12" s="29">
        <f t="shared" si="5"/>
        <v>0</v>
      </c>
    </row>
    <row r="13" spans="1:11" s="6" customFormat="1" ht="15" customHeight="1" thickBot="1">
      <c r="A13" s="97" t="s">
        <v>13</v>
      </c>
      <c r="B13" s="98" t="s">
        <v>42</v>
      </c>
      <c r="C13" s="160"/>
      <c r="D13" s="100">
        <f t="shared" si="0"/>
        <v>0</v>
      </c>
      <c r="E13" s="101">
        <f t="shared" si="1"/>
        <v>0</v>
      </c>
      <c r="F13" s="133">
        <f t="shared" si="6"/>
        <v>0</v>
      </c>
      <c r="G13" s="100">
        <f t="shared" si="2"/>
        <v>0</v>
      </c>
      <c r="H13" s="101">
        <f t="shared" si="3"/>
        <v>0</v>
      </c>
      <c r="I13" s="161"/>
      <c r="J13" s="100">
        <f t="shared" si="4"/>
        <v>0</v>
      </c>
      <c r="K13" s="102">
        <f t="shared" si="5"/>
        <v>0</v>
      </c>
    </row>
    <row r="14" spans="1:11" s="6" customFormat="1" ht="15.75" customHeight="1" thickBot="1">
      <c r="A14" s="96" t="s">
        <v>14</v>
      </c>
      <c r="B14" s="90" t="s">
        <v>43</v>
      </c>
      <c r="C14" s="146"/>
      <c r="D14" s="92">
        <f t="shared" si="0"/>
        <v>0</v>
      </c>
      <c r="E14" s="93">
        <f t="shared" si="1"/>
        <v>0</v>
      </c>
      <c r="F14" s="133">
        <f t="shared" si="6"/>
        <v>0</v>
      </c>
      <c r="G14" s="92">
        <f t="shared" si="2"/>
        <v>0</v>
      </c>
      <c r="H14" s="93">
        <f t="shared" si="3"/>
        <v>0</v>
      </c>
      <c r="I14" s="143"/>
      <c r="J14" s="92">
        <f t="shared" si="4"/>
        <v>0</v>
      </c>
      <c r="K14" s="111">
        <f t="shared" si="5"/>
        <v>0</v>
      </c>
    </row>
    <row r="15" spans="1:11" s="1" customFormat="1" ht="15.75" customHeight="1" thickBot="1">
      <c r="A15" s="4"/>
      <c r="B15" s="41" t="s">
        <v>44</v>
      </c>
      <c r="C15" s="148"/>
      <c r="D15" s="14">
        <f t="shared" si="0"/>
        <v>0</v>
      </c>
      <c r="E15" s="34">
        <f t="shared" si="1"/>
        <v>0</v>
      </c>
      <c r="F15" s="131">
        <f t="shared" si="6"/>
        <v>0</v>
      </c>
      <c r="G15" s="14">
        <f t="shared" si="2"/>
        <v>0</v>
      </c>
      <c r="H15" s="34">
        <f t="shared" si="3"/>
        <v>0</v>
      </c>
      <c r="I15" s="138"/>
      <c r="J15" s="14">
        <f t="shared" si="4"/>
        <v>0</v>
      </c>
      <c r="K15" s="20">
        <f t="shared" si="5"/>
        <v>0</v>
      </c>
    </row>
    <row r="16" spans="1:11" s="1" customFormat="1" ht="16.5" customHeight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1"/>
        <v>0</v>
      </c>
      <c r="F16" s="133">
        <f t="shared" si="6"/>
        <v>0</v>
      </c>
      <c r="G16" s="105">
        <f t="shared" si="2"/>
        <v>0</v>
      </c>
      <c r="H16" s="106">
        <f t="shared" si="3"/>
        <v>0</v>
      </c>
      <c r="I16" s="133"/>
      <c r="J16" s="105">
        <f t="shared" si="4"/>
        <v>0</v>
      </c>
      <c r="K16" s="107">
        <f t="shared" si="5"/>
        <v>0</v>
      </c>
    </row>
    <row r="17" spans="1:11" s="6" customFormat="1" ht="18" customHeight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1"/>
        <v>0</v>
      </c>
      <c r="F17" s="135">
        <f t="shared" si="6"/>
        <v>0</v>
      </c>
      <c r="G17" s="92">
        <f t="shared" si="2"/>
        <v>0</v>
      </c>
      <c r="H17" s="93">
        <f t="shared" si="3"/>
        <v>0</v>
      </c>
      <c r="I17" s="143"/>
      <c r="J17" s="92">
        <f t="shared" si="4"/>
        <v>0</v>
      </c>
      <c r="K17" s="95">
        <f t="shared" si="5"/>
        <v>0</v>
      </c>
    </row>
    <row r="18" spans="1:11" s="6" customFormat="1" ht="18" customHeight="1" thickBot="1">
      <c r="A18" s="96" t="s">
        <v>17</v>
      </c>
      <c r="B18" s="154" t="s">
        <v>46</v>
      </c>
      <c r="C18" s="146"/>
      <c r="D18" s="92">
        <f t="shared" si="0"/>
        <v>0</v>
      </c>
      <c r="E18" s="93">
        <f t="shared" si="1"/>
        <v>0</v>
      </c>
      <c r="F18" s="133">
        <f t="shared" si="6"/>
        <v>0</v>
      </c>
      <c r="G18" s="92">
        <f t="shared" si="2"/>
        <v>0</v>
      </c>
      <c r="H18" s="93">
        <f t="shared" si="3"/>
        <v>0</v>
      </c>
      <c r="I18" s="143"/>
      <c r="J18" s="92">
        <f t="shared" si="4"/>
        <v>0</v>
      </c>
      <c r="K18" s="95">
        <f t="shared" si="5"/>
        <v>0</v>
      </c>
    </row>
    <row r="19" spans="1:11" s="1" customFormat="1" ht="14.25" customHeight="1">
      <c r="A19" s="4"/>
      <c r="B19" s="37" t="s">
        <v>47</v>
      </c>
      <c r="C19" s="144"/>
      <c r="D19" s="18">
        <f t="shared" si="0"/>
        <v>0</v>
      </c>
      <c r="E19" s="30">
        <f t="shared" si="1"/>
        <v>0</v>
      </c>
      <c r="F19" s="136">
        <f t="shared" si="6"/>
        <v>0</v>
      </c>
      <c r="G19" s="18">
        <f t="shared" si="2"/>
        <v>0</v>
      </c>
      <c r="H19" s="30">
        <f t="shared" si="3"/>
        <v>0</v>
      </c>
      <c r="I19" s="136"/>
      <c r="J19" s="18">
        <f t="shared" si="4"/>
        <v>0</v>
      </c>
      <c r="K19" s="19">
        <f t="shared" si="5"/>
        <v>0</v>
      </c>
    </row>
    <row r="20" spans="1:11" s="1" customFormat="1" ht="15.75" customHeight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>
        <f t="shared" si="6"/>
        <v>0</v>
      </c>
      <c r="G20" s="12">
        <f t="shared" si="2"/>
        <v>0</v>
      </c>
      <c r="H20" s="31">
        <f t="shared" si="3"/>
        <v>0</v>
      </c>
      <c r="I20" s="130"/>
      <c r="J20" s="12">
        <f t="shared" si="4"/>
        <v>0</v>
      </c>
      <c r="K20" s="13">
        <f t="shared" si="5"/>
        <v>0</v>
      </c>
    </row>
    <row r="21" spans="1:11" s="1" customFormat="1" ht="16.5" customHeight="1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>
        <f t="shared" si="6"/>
        <v>0</v>
      </c>
      <c r="G21" s="12">
        <f t="shared" si="2"/>
        <v>0</v>
      </c>
      <c r="H21" s="31">
        <f t="shared" si="3"/>
        <v>0</v>
      </c>
      <c r="I21" s="130"/>
      <c r="J21" s="12">
        <f t="shared" si="4"/>
        <v>0</v>
      </c>
      <c r="K21" s="13">
        <f t="shared" si="5"/>
        <v>0</v>
      </c>
    </row>
    <row r="22" spans="1:11" s="6" customFormat="1" ht="15.75" customHeight="1" thickBot="1">
      <c r="A22" s="96" t="s">
        <v>28</v>
      </c>
      <c r="B22" s="90" t="s">
        <v>50</v>
      </c>
      <c r="C22" s="146"/>
      <c r="D22" s="92">
        <f t="shared" si="0"/>
        <v>0</v>
      </c>
      <c r="E22" s="93">
        <f t="shared" si="1"/>
        <v>0</v>
      </c>
      <c r="F22" s="133">
        <f t="shared" si="6"/>
        <v>0</v>
      </c>
      <c r="G22" s="92">
        <f t="shared" si="2"/>
        <v>0</v>
      </c>
      <c r="H22" s="93">
        <f t="shared" si="3"/>
        <v>0</v>
      </c>
      <c r="I22" s="143"/>
      <c r="J22" s="92">
        <f t="shared" si="4"/>
        <v>0</v>
      </c>
      <c r="K22" s="95">
        <f t="shared" si="5"/>
        <v>0</v>
      </c>
    </row>
    <row r="23" spans="1:11" s="1" customFormat="1" ht="15.75" customHeight="1">
      <c r="A23" s="4"/>
      <c r="B23" s="39" t="s">
        <v>51</v>
      </c>
      <c r="C23" s="144"/>
      <c r="D23" s="18">
        <f t="shared" si="0"/>
        <v>0</v>
      </c>
      <c r="E23" s="30">
        <f t="shared" si="1"/>
        <v>0</v>
      </c>
      <c r="F23" s="136">
        <f t="shared" si="6"/>
        <v>0</v>
      </c>
      <c r="G23" s="18">
        <f t="shared" si="2"/>
        <v>0</v>
      </c>
      <c r="H23" s="30">
        <f t="shared" si="3"/>
        <v>0</v>
      </c>
      <c r="I23" s="136"/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7" t="s">
        <v>52</v>
      </c>
      <c r="C24" s="145"/>
      <c r="D24" s="12">
        <f t="shared" si="0"/>
        <v>0</v>
      </c>
      <c r="E24" s="31">
        <f t="shared" si="1"/>
        <v>0</v>
      </c>
      <c r="F24" s="130">
        <f t="shared" si="6"/>
        <v>0</v>
      </c>
      <c r="G24" s="12">
        <f t="shared" si="2"/>
        <v>0</v>
      </c>
      <c r="H24" s="31">
        <f t="shared" si="3"/>
        <v>0</v>
      </c>
      <c r="I24" s="130"/>
      <c r="J24" s="12">
        <f t="shared" si="4"/>
        <v>0</v>
      </c>
      <c r="K24" s="13">
        <f t="shared" si="5"/>
        <v>0</v>
      </c>
    </row>
    <row r="25" spans="1:11" s="1" customFormat="1" ht="15.75" customHeight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>
        <f t="shared" si="6"/>
        <v>0</v>
      </c>
      <c r="G25" s="12">
        <f t="shared" si="2"/>
        <v>0</v>
      </c>
      <c r="H25" s="31">
        <f t="shared" si="3"/>
        <v>0</v>
      </c>
      <c r="I25" s="130"/>
      <c r="J25" s="12">
        <f t="shared" si="4"/>
        <v>0</v>
      </c>
      <c r="K25" s="13">
        <f t="shared" si="5"/>
        <v>0</v>
      </c>
    </row>
    <row r="26" spans="1:11" s="1" customFormat="1" ht="13.5" thickBot="1">
      <c r="A26" s="4"/>
      <c r="B26" s="37" t="s">
        <v>86</v>
      </c>
      <c r="C26" s="145"/>
      <c r="D26" s="12">
        <f t="shared" si="0"/>
        <v>0</v>
      </c>
      <c r="E26" s="31">
        <f t="shared" si="1"/>
        <v>0</v>
      </c>
      <c r="F26" s="131">
        <f t="shared" si="6"/>
        <v>0</v>
      </c>
      <c r="G26" s="12">
        <f t="shared" si="2"/>
        <v>0</v>
      </c>
      <c r="H26" s="31">
        <f t="shared" si="3"/>
        <v>0</v>
      </c>
      <c r="I26" s="130"/>
      <c r="J26" s="12">
        <f t="shared" si="4"/>
        <v>0</v>
      </c>
      <c r="K26" s="13">
        <f t="shared" si="5"/>
        <v>0</v>
      </c>
    </row>
    <row r="27" spans="1:11" s="6" customFormat="1" ht="14.25" customHeight="1" thickBot="1">
      <c r="A27" s="96" t="s">
        <v>18</v>
      </c>
      <c r="B27" s="90" t="s">
        <v>53</v>
      </c>
      <c r="C27" s="146"/>
      <c r="D27" s="92">
        <f t="shared" si="0"/>
        <v>0</v>
      </c>
      <c r="E27" s="93">
        <f t="shared" si="1"/>
        <v>0</v>
      </c>
      <c r="F27" s="133"/>
      <c r="G27" s="92">
        <f t="shared" si="2"/>
        <v>0</v>
      </c>
      <c r="H27" s="93">
        <f t="shared" si="3"/>
        <v>0</v>
      </c>
      <c r="I27" s="143"/>
      <c r="J27" s="92">
        <f t="shared" si="4"/>
        <v>0</v>
      </c>
      <c r="K27" s="95">
        <f t="shared" si="5"/>
        <v>0</v>
      </c>
    </row>
    <row r="28" spans="1:11" s="1" customFormat="1" ht="15" customHeight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36"/>
      <c r="G28" s="18">
        <f t="shared" si="2"/>
        <v>0</v>
      </c>
      <c r="H28" s="30">
        <f t="shared" si="3"/>
        <v>0</v>
      </c>
      <c r="I28" s="136"/>
      <c r="J28" s="18">
        <f t="shared" si="4"/>
        <v>0</v>
      </c>
      <c r="K28" s="19">
        <f t="shared" si="5"/>
        <v>0</v>
      </c>
    </row>
    <row r="29" spans="1:11" s="1" customFormat="1" ht="15" customHeight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130"/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37"/>
      <c r="G30" s="12">
        <f t="shared" si="2"/>
        <v>0</v>
      </c>
      <c r="H30" s="31">
        <f t="shared" si="3"/>
        <v>0</v>
      </c>
      <c r="I30" s="130"/>
      <c r="J30" s="12">
        <f t="shared" si="4"/>
        <v>0</v>
      </c>
      <c r="K30" s="13">
        <f t="shared" si="5"/>
        <v>0</v>
      </c>
    </row>
    <row r="31" spans="1:11" s="1" customFormat="1" ht="18" customHeight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34"/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7" t="s">
        <v>75</v>
      </c>
      <c r="B32" s="90" t="s">
        <v>61</v>
      </c>
      <c r="C32" s="146">
        <v>15</v>
      </c>
      <c r="D32" s="92">
        <f t="shared" si="0"/>
        <v>0.4187780057791365</v>
      </c>
      <c r="E32" s="93">
        <f t="shared" si="1"/>
        <v>100</v>
      </c>
      <c r="F32" s="133"/>
      <c r="G32" s="92">
        <f t="shared" si="2"/>
        <v>0</v>
      </c>
      <c r="H32" s="93">
        <f t="shared" si="3"/>
        <v>0</v>
      </c>
      <c r="I32" s="143">
        <v>527</v>
      </c>
      <c r="J32" s="92">
        <f t="shared" si="4"/>
        <v>2.250809351749823</v>
      </c>
      <c r="K32" s="95">
        <f t="shared" si="5"/>
        <v>92.45614035087719</v>
      </c>
    </row>
    <row r="33" spans="1:11" s="1" customFormat="1" ht="26.25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/>
      <c r="G33" s="92">
        <f t="shared" si="2"/>
        <v>0</v>
      </c>
      <c r="H33" s="93">
        <f t="shared" si="3"/>
        <v>0</v>
      </c>
      <c r="I33" s="143"/>
      <c r="J33" s="92">
        <f t="shared" si="4"/>
        <v>0</v>
      </c>
      <c r="K33" s="95">
        <f t="shared" si="5"/>
        <v>0</v>
      </c>
    </row>
    <row r="34" spans="1:11" s="6" customFormat="1" ht="21" customHeight="1" thickBot="1">
      <c r="A34" s="96" t="s">
        <v>19</v>
      </c>
      <c r="B34" s="90" t="s">
        <v>58</v>
      </c>
      <c r="C34" s="146"/>
      <c r="D34" s="92">
        <f t="shared" si="0"/>
        <v>0</v>
      </c>
      <c r="E34" s="93">
        <f t="shared" si="1"/>
        <v>0</v>
      </c>
      <c r="F34" s="133"/>
      <c r="G34" s="92">
        <f t="shared" si="2"/>
        <v>0</v>
      </c>
      <c r="H34" s="93">
        <f t="shared" si="3"/>
        <v>0</v>
      </c>
      <c r="I34" s="143"/>
      <c r="J34" s="92">
        <f t="shared" si="4"/>
        <v>0</v>
      </c>
      <c r="K34" s="95">
        <f t="shared" si="5"/>
        <v>0</v>
      </c>
    </row>
    <row r="35" spans="1:11" s="1" customFormat="1" ht="12.75">
      <c r="A35" s="4"/>
      <c r="B35" s="39" t="s">
        <v>59</v>
      </c>
      <c r="C35" s="144"/>
      <c r="D35" s="24">
        <f t="shared" si="0"/>
        <v>0</v>
      </c>
      <c r="E35" s="35">
        <f t="shared" si="1"/>
        <v>0</v>
      </c>
      <c r="F35" s="136"/>
      <c r="G35" s="24">
        <f t="shared" si="2"/>
        <v>0</v>
      </c>
      <c r="H35" s="35">
        <f t="shared" si="3"/>
        <v>0</v>
      </c>
      <c r="I35" s="136"/>
      <c r="J35" s="24">
        <f t="shared" si="4"/>
        <v>0</v>
      </c>
      <c r="K35" s="25">
        <f t="shared" si="5"/>
        <v>0</v>
      </c>
    </row>
    <row r="36" spans="1:11" s="1" customFormat="1" ht="13.5" customHeight="1">
      <c r="A36" s="4"/>
      <c r="B36" s="42" t="s">
        <v>31</v>
      </c>
      <c r="C36" s="145"/>
      <c r="D36" s="26">
        <f t="shared" si="0"/>
        <v>0</v>
      </c>
      <c r="E36" s="36">
        <f t="shared" si="1"/>
        <v>0</v>
      </c>
      <c r="F36" s="130"/>
      <c r="G36" s="26">
        <f t="shared" si="2"/>
        <v>0</v>
      </c>
      <c r="H36" s="36">
        <f t="shared" si="3"/>
        <v>0</v>
      </c>
      <c r="I36" s="130"/>
      <c r="J36" s="26">
        <f t="shared" si="4"/>
        <v>0</v>
      </c>
      <c r="K36" s="27">
        <f t="shared" si="5"/>
        <v>0</v>
      </c>
    </row>
    <row r="37" spans="1:11" s="1" customFormat="1" ht="12" customHeight="1" thickBot="1">
      <c r="A37" s="16"/>
      <c r="B37" s="37" t="s">
        <v>84</v>
      </c>
      <c r="C37" s="145"/>
      <c r="D37" s="26">
        <f aca="true" t="shared" si="7" ref="D37:D58">C37*1000/$D$2</f>
        <v>0</v>
      </c>
      <c r="E37" s="36">
        <f aca="true" t="shared" si="8" ref="E37:E57">C37*100/C$58</f>
        <v>0</v>
      </c>
      <c r="F37" s="138"/>
      <c r="G37" s="26">
        <f aca="true" t="shared" si="9" ref="G37:G58">F37*1000/$G$2</f>
        <v>0</v>
      </c>
      <c r="H37" s="36">
        <f aca="true" t="shared" si="10" ref="H37:H57">F37*100/F$58</f>
        <v>0</v>
      </c>
      <c r="I37" s="130"/>
      <c r="J37" s="26">
        <f aca="true" t="shared" si="11" ref="J37:J58">I37*1000/$J$2</f>
        <v>0</v>
      </c>
      <c r="K37" s="27">
        <f aca="true" t="shared" si="12" ref="K37:K57">I37*100/I$58</f>
        <v>0</v>
      </c>
    </row>
    <row r="38" spans="1:11" s="6" customFormat="1" ht="21" customHeight="1" thickBot="1">
      <c r="A38" s="96" t="s">
        <v>20</v>
      </c>
      <c r="B38" s="90" t="s">
        <v>32</v>
      </c>
      <c r="C38" s="146"/>
      <c r="D38" s="92">
        <f t="shared" si="7"/>
        <v>0</v>
      </c>
      <c r="E38" s="93">
        <f t="shared" si="8"/>
        <v>0</v>
      </c>
      <c r="F38" s="133"/>
      <c r="G38" s="92">
        <f t="shared" si="9"/>
        <v>0</v>
      </c>
      <c r="H38" s="93">
        <f t="shared" si="10"/>
        <v>0</v>
      </c>
      <c r="I38" s="143"/>
      <c r="J38" s="92">
        <f t="shared" si="11"/>
        <v>0</v>
      </c>
      <c r="K38" s="111">
        <f t="shared" si="12"/>
        <v>0</v>
      </c>
    </row>
    <row r="39" spans="1:11" s="1" customFormat="1" ht="12.75">
      <c r="A39" s="4"/>
      <c r="B39" s="39" t="s">
        <v>60</v>
      </c>
      <c r="C39" s="144"/>
      <c r="D39" s="18">
        <f t="shared" si="7"/>
        <v>0</v>
      </c>
      <c r="E39" s="30">
        <f t="shared" si="8"/>
        <v>0</v>
      </c>
      <c r="F39" s="136"/>
      <c r="G39" s="18">
        <f t="shared" si="9"/>
        <v>0</v>
      </c>
      <c r="H39" s="30">
        <f t="shared" si="10"/>
        <v>0</v>
      </c>
      <c r="I39" s="136"/>
      <c r="J39" s="18">
        <f t="shared" si="11"/>
        <v>0</v>
      </c>
      <c r="K39" s="19">
        <f t="shared" si="12"/>
        <v>0</v>
      </c>
    </row>
    <row r="40" spans="1:11" s="1" customFormat="1" ht="12.75">
      <c r="A40" s="4"/>
      <c r="B40" s="37" t="s">
        <v>34</v>
      </c>
      <c r="C40" s="145"/>
      <c r="D40" s="12">
        <f t="shared" si="7"/>
        <v>0</v>
      </c>
      <c r="E40" s="31">
        <f t="shared" si="8"/>
        <v>0</v>
      </c>
      <c r="F40" s="130"/>
      <c r="G40" s="12">
        <f t="shared" si="9"/>
        <v>0</v>
      </c>
      <c r="H40" s="31">
        <f t="shared" si="10"/>
        <v>0</v>
      </c>
      <c r="I40" s="130"/>
      <c r="J40" s="12">
        <f t="shared" si="11"/>
        <v>0</v>
      </c>
      <c r="K40" s="13">
        <f t="shared" si="12"/>
        <v>0</v>
      </c>
    </row>
    <row r="41" spans="1:11" s="1" customFormat="1" ht="12.75">
      <c r="A41" s="4"/>
      <c r="B41" s="37" t="s">
        <v>25</v>
      </c>
      <c r="C41" s="145"/>
      <c r="D41" s="12">
        <f t="shared" si="7"/>
        <v>0</v>
      </c>
      <c r="E41" s="31">
        <f t="shared" si="8"/>
        <v>0</v>
      </c>
      <c r="F41" s="130"/>
      <c r="G41" s="12">
        <f t="shared" si="9"/>
        <v>0</v>
      </c>
      <c r="H41" s="31">
        <f t="shared" si="10"/>
        <v>0</v>
      </c>
      <c r="I41" s="130"/>
      <c r="J41" s="12">
        <f t="shared" si="11"/>
        <v>0</v>
      </c>
      <c r="K41" s="13">
        <f t="shared" si="12"/>
        <v>0</v>
      </c>
    </row>
    <row r="42" spans="1:11" s="1" customFormat="1" ht="13.5" thickBot="1">
      <c r="A42" s="5"/>
      <c r="B42" s="37" t="s">
        <v>35</v>
      </c>
      <c r="C42" s="145"/>
      <c r="D42" s="12">
        <f t="shared" si="7"/>
        <v>0</v>
      </c>
      <c r="E42" s="31">
        <f t="shared" si="8"/>
        <v>0</v>
      </c>
      <c r="F42" s="131"/>
      <c r="G42" s="12">
        <f t="shared" si="9"/>
        <v>0</v>
      </c>
      <c r="H42" s="31">
        <f t="shared" si="10"/>
        <v>0</v>
      </c>
      <c r="I42" s="130"/>
      <c r="J42" s="12">
        <f t="shared" si="11"/>
        <v>0</v>
      </c>
      <c r="K42" s="13">
        <f t="shared" si="12"/>
        <v>0</v>
      </c>
    </row>
    <row r="43" spans="1:11" s="6" customFormat="1" ht="23.25" customHeight="1" thickBot="1">
      <c r="A43" s="96" t="s">
        <v>21</v>
      </c>
      <c r="B43" s="90" t="s">
        <v>64</v>
      </c>
      <c r="C43" s="146"/>
      <c r="D43" s="92">
        <f t="shared" si="7"/>
        <v>0</v>
      </c>
      <c r="E43" s="93">
        <f t="shared" si="8"/>
        <v>0</v>
      </c>
      <c r="F43" s="133"/>
      <c r="G43" s="92">
        <f t="shared" si="9"/>
        <v>0</v>
      </c>
      <c r="H43" s="93">
        <f t="shared" si="10"/>
        <v>0</v>
      </c>
      <c r="I43" s="143"/>
      <c r="J43" s="92">
        <f t="shared" si="11"/>
        <v>0</v>
      </c>
      <c r="K43" s="111">
        <f t="shared" si="12"/>
        <v>0</v>
      </c>
    </row>
    <row r="44" spans="1:11" s="1" customFormat="1" ht="33.75" customHeight="1" thickBot="1">
      <c r="A44" s="9"/>
      <c r="B44" s="159" t="s">
        <v>81</v>
      </c>
      <c r="C44" s="144"/>
      <c r="D44" s="18">
        <f t="shared" si="7"/>
        <v>0</v>
      </c>
      <c r="E44" s="30">
        <f t="shared" si="8"/>
        <v>0</v>
      </c>
      <c r="F44" s="141"/>
      <c r="G44" s="18">
        <f t="shared" si="9"/>
        <v>0</v>
      </c>
      <c r="H44" s="30">
        <f t="shared" si="10"/>
        <v>0</v>
      </c>
      <c r="I44" s="136"/>
      <c r="J44" s="18">
        <f t="shared" si="11"/>
        <v>0</v>
      </c>
      <c r="K44" s="19">
        <f t="shared" si="12"/>
        <v>0</v>
      </c>
    </row>
    <row r="45" spans="1:11" s="1" customFormat="1" ht="16.5" customHeight="1" thickBot="1">
      <c r="A45" s="4"/>
      <c r="B45" s="157" t="s">
        <v>79</v>
      </c>
      <c r="C45" s="145"/>
      <c r="D45" s="12">
        <f t="shared" si="7"/>
        <v>0</v>
      </c>
      <c r="E45" s="31">
        <f t="shared" si="8"/>
        <v>0</v>
      </c>
      <c r="F45" s="139"/>
      <c r="G45" s="12">
        <f t="shared" si="9"/>
        <v>0</v>
      </c>
      <c r="H45" s="31">
        <f t="shared" si="10"/>
        <v>0</v>
      </c>
      <c r="I45" s="130"/>
      <c r="J45" s="12">
        <f t="shared" si="11"/>
        <v>0</v>
      </c>
      <c r="K45" s="13">
        <f t="shared" si="12"/>
        <v>0</v>
      </c>
    </row>
    <row r="46" spans="1:11" s="1" customFormat="1" ht="18" customHeight="1" thickBot="1">
      <c r="A46" s="97" t="s">
        <v>77</v>
      </c>
      <c r="B46" s="90" t="s">
        <v>63</v>
      </c>
      <c r="C46" s="146"/>
      <c r="D46" s="92">
        <f t="shared" si="7"/>
        <v>0</v>
      </c>
      <c r="E46" s="93">
        <f t="shared" si="8"/>
        <v>0</v>
      </c>
      <c r="F46" s="133"/>
      <c r="G46" s="92">
        <f t="shared" si="9"/>
        <v>0</v>
      </c>
      <c r="H46" s="93">
        <f t="shared" si="10"/>
        <v>0</v>
      </c>
      <c r="I46" s="143"/>
      <c r="J46" s="92">
        <f t="shared" si="11"/>
        <v>0</v>
      </c>
      <c r="K46" s="95">
        <f t="shared" si="12"/>
        <v>0</v>
      </c>
    </row>
    <row r="47" spans="1:11" s="6" customFormat="1" ht="21" customHeight="1" thickBot="1">
      <c r="A47" s="97" t="s">
        <v>29</v>
      </c>
      <c r="B47" s="90" t="s">
        <v>65</v>
      </c>
      <c r="C47" s="146"/>
      <c r="D47" s="92">
        <f t="shared" si="7"/>
        <v>0</v>
      </c>
      <c r="E47" s="93">
        <f t="shared" si="8"/>
        <v>0</v>
      </c>
      <c r="F47" s="133"/>
      <c r="G47" s="92">
        <f t="shared" si="9"/>
        <v>0</v>
      </c>
      <c r="H47" s="93">
        <f t="shared" si="10"/>
        <v>0</v>
      </c>
      <c r="I47" s="143"/>
      <c r="J47" s="92">
        <f t="shared" si="11"/>
        <v>0</v>
      </c>
      <c r="K47" s="95">
        <f t="shared" si="12"/>
        <v>0</v>
      </c>
    </row>
    <row r="48" spans="1:11" s="6" customFormat="1" ht="19.5" customHeight="1" thickBot="1">
      <c r="A48" s="96" t="s">
        <v>30</v>
      </c>
      <c r="B48" s="90" t="s">
        <v>66</v>
      </c>
      <c r="C48" s="146"/>
      <c r="D48" s="92">
        <f t="shared" si="7"/>
        <v>0</v>
      </c>
      <c r="E48" s="93">
        <f t="shared" si="8"/>
        <v>0</v>
      </c>
      <c r="F48" s="133"/>
      <c r="G48" s="92">
        <f t="shared" si="9"/>
        <v>0</v>
      </c>
      <c r="H48" s="93">
        <f t="shared" si="10"/>
        <v>0</v>
      </c>
      <c r="I48" s="143"/>
      <c r="J48" s="92">
        <f t="shared" si="11"/>
        <v>0</v>
      </c>
      <c r="K48" s="95">
        <f t="shared" si="12"/>
        <v>0</v>
      </c>
    </row>
    <row r="49" spans="1:11" s="1" customFormat="1" ht="17.25" customHeight="1">
      <c r="A49" s="4"/>
      <c r="B49" s="39" t="s">
        <v>67</v>
      </c>
      <c r="C49" s="144"/>
      <c r="D49" s="18">
        <f t="shared" si="7"/>
        <v>0</v>
      </c>
      <c r="E49" s="30">
        <f t="shared" si="8"/>
        <v>0</v>
      </c>
      <c r="F49" s="136"/>
      <c r="G49" s="18">
        <f t="shared" si="9"/>
        <v>0</v>
      </c>
      <c r="H49" s="30">
        <f t="shared" si="10"/>
        <v>0</v>
      </c>
      <c r="I49" s="136"/>
      <c r="J49" s="18">
        <f t="shared" si="11"/>
        <v>0</v>
      </c>
      <c r="K49" s="19">
        <f t="shared" si="12"/>
        <v>0</v>
      </c>
    </row>
    <row r="50" spans="1:11" s="1" customFormat="1" ht="12.75">
      <c r="A50" s="4"/>
      <c r="B50" s="37" t="s">
        <v>71</v>
      </c>
      <c r="C50" s="145"/>
      <c r="D50" s="12">
        <f t="shared" si="7"/>
        <v>0</v>
      </c>
      <c r="E50" s="31">
        <f t="shared" si="8"/>
        <v>0</v>
      </c>
      <c r="F50" s="130"/>
      <c r="G50" s="12">
        <f t="shared" si="9"/>
        <v>0</v>
      </c>
      <c r="H50" s="31">
        <f t="shared" si="10"/>
        <v>0</v>
      </c>
      <c r="I50" s="130"/>
      <c r="J50" s="12">
        <f t="shared" si="11"/>
        <v>0</v>
      </c>
      <c r="K50" s="13">
        <f t="shared" si="12"/>
        <v>0</v>
      </c>
    </row>
    <row r="51" spans="1:11" s="1" customFormat="1" ht="15.75" customHeight="1">
      <c r="A51" s="4"/>
      <c r="B51" s="37" t="s">
        <v>68</v>
      </c>
      <c r="C51" s="145"/>
      <c r="D51" s="12">
        <f t="shared" si="7"/>
        <v>0</v>
      </c>
      <c r="E51" s="31">
        <f t="shared" si="8"/>
        <v>0</v>
      </c>
      <c r="F51" s="130"/>
      <c r="G51" s="12">
        <f t="shared" si="9"/>
        <v>0</v>
      </c>
      <c r="H51" s="31">
        <f t="shared" si="10"/>
        <v>0</v>
      </c>
      <c r="I51" s="130"/>
      <c r="J51" s="12">
        <f t="shared" si="11"/>
        <v>0</v>
      </c>
      <c r="K51" s="13">
        <f t="shared" si="12"/>
        <v>0</v>
      </c>
    </row>
    <row r="52" spans="1:11" s="1" customFormat="1" ht="12.75">
      <c r="A52" s="4"/>
      <c r="B52" s="37" t="s">
        <v>72</v>
      </c>
      <c r="C52" s="145"/>
      <c r="D52" s="12">
        <f t="shared" si="7"/>
        <v>0</v>
      </c>
      <c r="E52" s="31">
        <f t="shared" si="8"/>
        <v>0</v>
      </c>
      <c r="F52" s="130"/>
      <c r="G52" s="12">
        <f t="shared" si="9"/>
        <v>0</v>
      </c>
      <c r="H52" s="31">
        <f t="shared" si="10"/>
        <v>0</v>
      </c>
      <c r="I52" s="130"/>
      <c r="J52" s="12">
        <f t="shared" si="11"/>
        <v>0</v>
      </c>
      <c r="K52" s="13">
        <f t="shared" si="12"/>
        <v>0</v>
      </c>
    </row>
    <row r="53" spans="1:11" s="1" customFormat="1" ht="16.5" customHeight="1">
      <c r="A53" s="4"/>
      <c r="B53" s="37" t="s">
        <v>69</v>
      </c>
      <c r="C53" s="145"/>
      <c r="D53" s="12">
        <f t="shared" si="7"/>
        <v>0</v>
      </c>
      <c r="E53" s="31">
        <f t="shared" si="8"/>
        <v>0</v>
      </c>
      <c r="F53" s="130"/>
      <c r="G53" s="12">
        <f t="shared" si="9"/>
        <v>0</v>
      </c>
      <c r="H53" s="31">
        <f t="shared" si="10"/>
        <v>0</v>
      </c>
      <c r="I53" s="130"/>
      <c r="J53" s="12">
        <f t="shared" si="11"/>
        <v>0</v>
      </c>
      <c r="K53" s="13">
        <f t="shared" si="12"/>
        <v>0</v>
      </c>
    </row>
    <row r="54" spans="1:11" s="1" customFormat="1" ht="12" customHeight="1">
      <c r="A54" s="4"/>
      <c r="B54" s="37" t="s">
        <v>73</v>
      </c>
      <c r="C54" s="145"/>
      <c r="D54" s="12">
        <f t="shared" si="7"/>
        <v>0</v>
      </c>
      <c r="E54" s="31">
        <f t="shared" si="8"/>
        <v>0</v>
      </c>
      <c r="F54" s="130"/>
      <c r="G54" s="12">
        <f t="shared" si="9"/>
        <v>0</v>
      </c>
      <c r="H54" s="31">
        <f t="shared" si="10"/>
        <v>0</v>
      </c>
      <c r="I54" s="130"/>
      <c r="J54" s="12">
        <f t="shared" si="11"/>
        <v>0</v>
      </c>
      <c r="K54" s="13">
        <f t="shared" si="12"/>
        <v>0</v>
      </c>
    </row>
    <row r="55" spans="1:11" s="1" customFormat="1" ht="16.5" customHeight="1">
      <c r="A55" s="4"/>
      <c r="B55" s="37" t="s">
        <v>70</v>
      </c>
      <c r="C55" s="145"/>
      <c r="D55" s="12">
        <f t="shared" si="7"/>
        <v>0</v>
      </c>
      <c r="E55" s="31">
        <f t="shared" si="8"/>
        <v>0</v>
      </c>
      <c r="F55" s="130"/>
      <c r="G55" s="12">
        <f t="shared" si="9"/>
        <v>0</v>
      </c>
      <c r="H55" s="31">
        <f t="shared" si="10"/>
        <v>0</v>
      </c>
      <c r="I55" s="130"/>
      <c r="J55" s="12">
        <f t="shared" si="11"/>
        <v>0</v>
      </c>
      <c r="K55" s="13">
        <f t="shared" si="12"/>
        <v>0</v>
      </c>
    </row>
    <row r="56" spans="1:11" s="1" customFormat="1" ht="12.75">
      <c r="A56" s="4"/>
      <c r="B56" s="37" t="s">
        <v>74</v>
      </c>
      <c r="C56" s="145"/>
      <c r="D56" s="12">
        <f t="shared" si="7"/>
        <v>0</v>
      </c>
      <c r="E56" s="31">
        <f t="shared" si="8"/>
        <v>0</v>
      </c>
      <c r="F56" s="130"/>
      <c r="G56" s="12">
        <f t="shared" si="9"/>
        <v>0</v>
      </c>
      <c r="H56" s="31">
        <f t="shared" si="10"/>
        <v>0</v>
      </c>
      <c r="I56" s="130"/>
      <c r="J56" s="12">
        <f t="shared" si="11"/>
        <v>0</v>
      </c>
      <c r="K56" s="13">
        <f t="shared" si="12"/>
        <v>0</v>
      </c>
    </row>
    <row r="57" spans="1:11" s="1" customFormat="1" ht="13.5" thickBot="1">
      <c r="A57" s="4"/>
      <c r="B57" s="37" t="s">
        <v>33</v>
      </c>
      <c r="C57" s="150"/>
      <c r="D57" s="12">
        <f t="shared" si="7"/>
        <v>0</v>
      </c>
      <c r="E57" s="31">
        <f t="shared" si="8"/>
        <v>0</v>
      </c>
      <c r="F57" s="137"/>
      <c r="G57" s="12">
        <f t="shared" si="9"/>
        <v>0</v>
      </c>
      <c r="H57" s="31">
        <f t="shared" si="10"/>
        <v>0</v>
      </c>
      <c r="I57" s="130"/>
      <c r="J57" s="12">
        <f t="shared" si="11"/>
        <v>0</v>
      </c>
      <c r="K57" s="13">
        <f t="shared" si="12"/>
        <v>0</v>
      </c>
    </row>
    <row r="58" spans="1:11" s="6" customFormat="1" ht="18.75" customHeight="1" thickBot="1">
      <c r="A58" s="80"/>
      <c r="B58" s="81" t="s">
        <v>22</v>
      </c>
      <c r="C58" s="143">
        <f>C48+C47+C46+C43+C38+C34+C33+C32+C27+C22+C18+C17+C16+C14+C13+C11+C10+C8+C5</f>
        <v>15</v>
      </c>
      <c r="D58" s="213">
        <f t="shared" si="7"/>
        <v>0.4187780057791365</v>
      </c>
      <c r="E58" s="32"/>
      <c r="F58" s="143">
        <f>F48+F47+F46+F43+F38+F34+F33+F32+F27+F22+F18+F17+F16+F14+F13+F11+F10+F8+F5</f>
        <v>43</v>
      </c>
      <c r="G58" s="214">
        <f t="shared" si="9"/>
        <v>0.21682184555729517</v>
      </c>
      <c r="H58" s="32"/>
      <c r="I58" s="143">
        <f>I48+I47+I46+I43+I38+I34+I33+I32+I27+I22+I18+I17+I16+I14+I13+I11+I10+I8+I5</f>
        <v>570</v>
      </c>
      <c r="J58" s="214">
        <f t="shared" si="11"/>
        <v>2.4344617276990492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57" sqref="A27:IV57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88" t="s">
        <v>9</v>
      </c>
      <c r="B5" s="152" t="s">
        <v>26</v>
      </c>
      <c r="C5" s="143"/>
      <c r="D5" s="92">
        <f aca="true" t="shared" si="0" ref="D5:D36">C5*1000/$D$2</f>
        <v>0</v>
      </c>
      <c r="E5" s="93">
        <f aca="true" t="shared" si="1" ref="E5:E36">IF(C$58=0,0,C5*100/C$58)</f>
        <v>0</v>
      </c>
      <c r="F5" s="133">
        <f>I5-C5</f>
        <v>49</v>
      </c>
      <c r="G5" s="92">
        <f aca="true" t="shared" si="2" ref="G5:G36">F5*1000/$G$2</f>
        <v>0.24707605656528986</v>
      </c>
      <c r="H5" s="93">
        <f aca="true" t="shared" si="3" ref="H5:H36">F5*100/F$58</f>
        <v>3.2450331125827816</v>
      </c>
      <c r="I5" s="143">
        <v>49</v>
      </c>
      <c r="J5" s="92">
        <f aca="true" t="shared" si="4" ref="J5:J36">I5*1000/$J$2</f>
        <v>0.2092782888723744</v>
      </c>
      <c r="K5" s="95">
        <f aca="true" t="shared" si="5" ref="K5:K36">I5*100/I$58</f>
        <v>3.2450331125827816</v>
      </c>
    </row>
    <row r="6" spans="1:11" s="1" customFormat="1" ht="12.75" customHeight="1">
      <c r="A6" s="4"/>
      <c r="B6" s="39" t="s">
        <v>36</v>
      </c>
      <c r="C6" s="144"/>
      <c r="D6" s="18">
        <f t="shared" si="0"/>
        <v>0</v>
      </c>
      <c r="E6" s="30">
        <f t="shared" si="1"/>
        <v>0</v>
      </c>
      <c r="F6" s="136"/>
      <c r="G6" s="18">
        <f t="shared" si="2"/>
        <v>0</v>
      </c>
      <c r="H6" s="30">
        <f t="shared" si="3"/>
        <v>0</v>
      </c>
      <c r="I6" s="136"/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>
        <f>I7-C7</f>
        <v>49</v>
      </c>
      <c r="G7" s="14">
        <f t="shared" si="2"/>
        <v>0.24707605656528986</v>
      </c>
      <c r="H7" s="34">
        <f t="shared" si="3"/>
        <v>3.2450331125827816</v>
      </c>
      <c r="I7" s="138">
        <v>49</v>
      </c>
      <c r="J7" s="14">
        <f t="shared" si="4"/>
        <v>0.2092782888723744</v>
      </c>
      <c r="K7" s="13">
        <f t="shared" si="5"/>
        <v>3.2450331125827816</v>
      </c>
    </row>
    <row r="8" spans="1:11" ht="13.5" customHeight="1" thickBot="1">
      <c r="A8" s="88" t="s">
        <v>10</v>
      </c>
      <c r="B8" s="98" t="s">
        <v>38</v>
      </c>
      <c r="C8" s="146"/>
      <c r="D8" s="92">
        <f t="shared" si="0"/>
        <v>0</v>
      </c>
      <c r="E8" s="93">
        <f t="shared" si="1"/>
        <v>0</v>
      </c>
      <c r="F8" s="133">
        <f>I8-C8</f>
        <v>20</v>
      </c>
      <c r="G8" s="92">
        <f t="shared" si="2"/>
        <v>0.10084737002664891</v>
      </c>
      <c r="H8" s="93">
        <f t="shared" si="3"/>
        <v>1.3245033112582782</v>
      </c>
      <c r="I8" s="143">
        <v>20</v>
      </c>
      <c r="J8" s="92">
        <f t="shared" si="4"/>
        <v>0.08541970974382629</v>
      </c>
      <c r="K8" s="95">
        <f t="shared" si="5"/>
        <v>1.3245033112582782</v>
      </c>
    </row>
    <row r="9" spans="1:11" s="1" customFormat="1" ht="15" customHeight="1" thickBot="1">
      <c r="A9" s="16"/>
      <c r="B9" s="39" t="s">
        <v>39</v>
      </c>
      <c r="C9" s="144"/>
      <c r="D9" s="18">
        <f t="shared" si="0"/>
        <v>0</v>
      </c>
      <c r="E9" s="30">
        <f t="shared" si="1"/>
        <v>0</v>
      </c>
      <c r="F9" s="131">
        <f>I9-C9</f>
        <v>20</v>
      </c>
      <c r="G9" s="18">
        <f t="shared" si="2"/>
        <v>0.10084737002664891</v>
      </c>
      <c r="H9" s="30">
        <f t="shared" si="3"/>
        <v>1.3245033112582782</v>
      </c>
      <c r="I9" s="136">
        <v>20</v>
      </c>
      <c r="J9" s="18">
        <f t="shared" si="4"/>
        <v>0.08541970974382629</v>
      </c>
      <c r="K9" s="19">
        <f t="shared" si="5"/>
        <v>1.3245033112582782</v>
      </c>
    </row>
    <row r="10" spans="1:11" s="6" customFormat="1" ht="15.75" customHeight="1" hidden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/>
      <c r="G10" s="92">
        <f t="shared" si="2"/>
        <v>0</v>
      </c>
      <c r="H10" s="93">
        <f t="shared" si="3"/>
        <v>0</v>
      </c>
      <c r="I10" s="143"/>
      <c r="J10" s="92">
        <f t="shared" si="4"/>
        <v>0</v>
      </c>
      <c r="K10" s="95">
        <f t="shared" si="5"/>
        <v>0</v>
      </c>
    </row>
    <row r="11" spans="1:11" s="6" customFormat="1" ht="30" customHeight="1" hidden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/>
      <c r="G11" s="92">
        <f t="shared" si="2"/>
        <v>0</v>
      </c>
      <c r="H11" s="93">
        <f t="shared" si="3"/>
        <v>0</v>
      </c>
      <c r="I11" s="143"/>
      <c r="J11" s="92">
        <f t="shared" si="4"/>
        <v>0</v>
      </c>
      <c r="K11" s="95">
        <f t="shared" si="5"/>
        <v>0</v>
      </c>
    </row>
    <row r="12" spans="1:11" s="6" customFormat="1" ht="16.5" customHeight="1" hidden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/>
      <c r="G12" s="28">
        <f t="shared" si="2"/>
        <v>0</v>
      </c>
      <c r="H12" s="33">
        <f t="shared" si="3"/>
        <v>0</v>
      </c>
      <c r="I12" s="131"/>
      <c r="J12" s="28">
        <f t="shared" si="4"/>
        <v>0</v>
      </c>
      <c r="K12" s="29">
        <f t="shared" si="5"/>
        <v>0</v>
      </c>
    </row>
    <row r="13" spans="1:11" s="6" customFormat="1" ht="15" customHeight="1" hidden="1" thickBot="1">
      <c r="A13" s="97" t="s">
        <v>13</v>
      </c>
      <c r="B13" s="98" t="s">
        <v>42</v>
      </c>
      <c r="C13" s="160"/>
      <c r="D13" s="100">
        <f t="shared" si="0"/>
        <v>0</v>
      </c>
      <c r="E13" s="101">
        <f t="shared" si="1"/>
        <v>0</v>
      </c>
      <c r="F13" s="133"/>
      <c r="G13" s="100">
        <f t="shared" si="2"/>
        <v>0</v>
      </c>
      <c r="H13" s="101">
        <f t="shared" si="3"/>
        <v>0</v>
      </c>
      <c r="I13" s="161"/>
      <c r="J13" s="100">
        <f t="shared" si="4"/>
        <v>0</v>
      </c>
      <c r="K13" s="102">
        <f t="shared" si="5"/>
        <v>0</v>
      </c>
    </row>
    <row r="14" spans="1:11" s="6" customFormat="1" ht="15.75" customHeight="1" hidden="1" thickBot="1">
      <c r="A14" s="96" t="s">
        <v>14</v>
      </c>
      <c r="B14" s="90" t="s">
        <v>43</v>
      </c>
      <c r="C14" s="146"/>
      <c r="D14" s="92">
        <f t="shared" si="0"/>
        <v>0</v>
      </c>
      <c r="E14" s="93">
        <f t="shared" si="1"/>
        <v>0</v>
      </c>
      <c r="F14" s="133"/>
      <c r="G14" s="92">
        <f t="shared" si="2"/>
        <v>0</v>
      </c>
      <c r="H14" s="93">
        <f t="shared" si="3"/>
        <v>0</v>
      </c>
      <c r="I14" s="143"/>
      <c r="J14" s="92">
        <f t="shared" si="4"/>
        <v>0</v>
      </c>
      <c r="K14" s="111">
        <f t="shared" si="5"/>
        <v>0</v>
      </c>
    </row>
    <row r="15" spans="1:11" s="1" customFormat="1" ht="15.75" customHeight="1" hidden="1" thickBot="1">
      <c r="A15" s="4"/>
      <c r="B15" s="41" t="s">
        <v>44</v>
      </c>
      <c r="C15" s="148"/>
      <c r="D15" s="14">
        <f t="shared" si="0"/>
        <v>0</v>
      </c>
      <c r="E15" s="34">
        <f t="shared" si="1"/>
        <v>0</v>
      </c>
      <c r="F15" s="131"/>
      <c r="G15" s="14">
        <f t="shared" si="2"/>
        <v>0</v>
      </c>
      <c r="H15" s="34">
        <f t="shared" si="3"/>
        <v>0</v>
      </c>
      <c r="I15" s="138"/>
      <c r="J15" s="14">
        <f t="shared" si="4"/>
        <v>0</v>
      </c>
      <c r="K15" s="20">
        <f t="shared" si="5"/>
        <v>0</v>
      </c>
    </row>
    <row r="16" spans="1:11" s="1" customFormat="1" ht="16.5" customHeight="1" hidden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1"/>
        <v>0</v>
      </c>
      <c r="F16" s="133"/>
      <c r="G16" s="105">
        <f t="shared" si="2"/>
        <v>0</v>
      </c>
      <c r="H16" s="106">
        <f t="shared" si="3"/>
        <v>0</v>
      </c>
      <c r="I16" s="133"/>
      <c r="J16" s="105">
        <f t="shared" si="4"/>
        <v>0</v>
      </c>
      <c r="K16" s="107">
        <f t="shared" si="5"/>
        <v>0</v>
      </c>
    </row>
    <row r="17" spans="1:11" s="6" customFormat="1" ht="18" customHeight="1" hidden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1"/>
        <v>0</v>
      </c>
      <c r="F17" s="135"/>
      <c r="G17" s="92">
        <f t="shared" si="2"/>
        <v>0</v>
      </c>
      <c r="H17" s="93">
        <f t="shared" si="3"/>
        <v>0</v>
      </c>
      <c r="I17" s="143"/>
      <c r="J17" s="92">
        <f t="shared" si="4"/>
        <v>0</v>
      </c>
      <c r="K17" s="95">
        <f t="shared" si="5"/>
        <v>0</v>
      </c>
    </row>
    <row r="18" spans="1:11" s="6" customFormat="1" ht="18" customHeight="1" hidden="1" thickBot="1">
      <c r="A18" s="96" t="s">
        <v>17</v>
      </c>
      <c r="B18" s="154" t="s">
        <v>46</v>
      </c>
      <c r="C18" s="146"/>
      <c r="D18" s="92">
        <f t="shared" si="0"/>
        <v>0</v>
      </c>
      <c r="E18" s="93">
        <f t="shared" si="1"/>
        <v>0</v>
      </c>
      <c r="F18" s="133"/>
      <c r="G18" s="92">
        <f t="shared" si="2"/>
        <v>0</v>
      </c>
      <c r="H18" s="93">
        <f t="shared" si="3"/>
        <v>0</v>
      </c>
      <c r="I18" s="143"/>
      <c r="J18" s="92">
        <f t="shared" si="4"/>
        <v>0</v>
      </c>
      <c r="K18" s="95">
        <f t="shared" si="5"/>
        <v>0</v>
      </c>
    </row>
    <row r="19" spans="1:11" s="1" customFormat="1" ht="14.25" customHeight="1" hidden="1">
      <c r="A19" s="4"/>
      <c r="B19" s="37" t="s">
        <v>47</v>
      </c>
      <c r="C19" s="144"/>
      <c r="D19" s="18">
        <f t="shared" si="0"/>
        <v>0</v>
      </c>
      <c r="E19" s="30">
        <f t="shared" si="1"/>
        <v>0</v>
      </c>
      <c r="F19" s="136"/>
      <c r="G19" s="18">
        <f t="shared" si="2"/>
        <v>0</v>
      </c>
      <c r="H19" s="30">
        <f t="shared" si="3"/>
        <v>0</v>
      </c>
      <c r="I19" s="136"/>
      <c r="J19" s="18">
        <f t="shared" si="4"/>
        <v>0</v>
      </c>
      <c r="K19" s="19">
        <f t="shared" si="5"/>
        <v>0</v>
      </c>
    </row>
    <row r="20" spans="1:11" s="1" customFormat="1" ht="15.75" customHeight="1" hidden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/>
      <c r="G20" s="12">
        <f t="shared" si="2"/>
        <v>0</v>
      </c>
      <c r="H20" s="31">
        <f t="shared" si="3"/>
        <v>0</v>
      </c>
      <c r="I20" s="130"/>
      <c r="J20" s="12">
        <f t="shared" si="4"/>
        <v>0</v>
      </c>
      <c r="K20" s="13">
        <f t="shared" si="5"/>
        <v>0</v>
      </c>
    </row>
    <row r="21" spans="1:11" s="1" customFormat="1" ht="16.5" customHeight="1" hidden="1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/>
      <c r="G21" s="12">
        <f t="shared" si="2"/>
        <v>0</v>
      </c>
      <c r="H21" s="31">
        <f t="shared" si="3"/>
        <v>0</v>
      </c>
      <c r="I21" s="130"/>
      <c r="J21" s="12">
        <f t="shared" si="4"/>
        <v>0</v>
      </c>
      <c r="K21" s="13">
        <f t="shared" si="5"/>
        <v>0</v>
      </c>
    </row>
    <row r="22" spans="1:11" s="6" customFormat="1" ht="15.75" customHeight="1" thickBot="1">
      <c r="A22" s="96" t="s">
        <v>28</v>
      </c>
      <c r="B22" s="90" t="s">
        <v>50</v>
      </c>
      <c r="C22" s="146"/>
      <c r="D22" s="92">
        <f t="shared" si="0"/>
        <v>0</v>
      </c>
      <c r="E22" s="93">
        <f t="shared" si="1"/>
        <v>0</v>
      </c>
      <c r="F22" s="133">
        <f>I22-C22</f>
        <v>1441</v>
      </c>
      <c r="G22" s="92">
        <f t="shared" si="2"/>
        <v>7.2660530104200545</v>
      </c>
      <c r="H22" s="93">
        <f t="shared" si="3"/>
        <v>95.43046357615894</v>
      </c>
      <c r="I22" s="143">
        <v>1441</v>
      </c>
      <c r="J22" s="92">
        <f t="shared" si="4"/>
        <v>6.154490087042684</v>
      </c>
      <c r="K22" s="95">
        <f t="shared" si="5"/>
        <v>95.43046357615894</v>
      </c>
    </row>
    <row r="23" spans="1:11" s="1" customFormat="1" ht="15.75" customHeight="1">
      <c r="A23" s="4"/>
      <c r="B23" s="39" t="s">
        <v>51</v>
      </c>
      <c r="C23" s="144"/>
      <c r="D23" s="18">
        <f t="shared" si="0"/>
        <v>0</v>
      </c>
      <c r="E23" s="30">
        <f t="shared" si="1"/>
        <v>0</v>
      </c>
      <c r="F23" s="136">
        <f>I23-C23</f>
        <v>0</v>
      </c>
      <c r="G23" s="18">
        <f t="shared" si="2"/>
        <v>0</v>
      </c>
      <c r="H23" s="30">
        <f t="shared" si="3"/>
        <v>0</v>
      </c>
      <c r="I23" s="136"/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7" t="s">
        <v>52</v>
      </c>
      <c r="C24" s="145"/>
      <c r="D24" s="12">
        <f t="shared" si="0"/>
        <v>0</v>
      </c>
      <c r="E24" s="31">
        <f t="shared" si="1"/>
        <v>0</v>
      </c>
      <c r="F24" s="130">
        <f>I24-C24</f>
        <v>252</v>
      </c>
      <c r="G24" s="12">
        <f t="shared" si="2"/>
        <v>1.2706768623357763</v>
      </c>
      <c r="H24" s="31">
        <f t="shared" si="3"/>
        <v>16.688741721854306</v>
      </c>
      <c r="I24" s="130">
        <v>252</v>
      </c>
      <c r="J24" s="12">
        <f t="shared" si="4"/>
        <v>1.0762883427722112</v>
      </c>
      <c r="K24" s="13">
        <f t="shared" si="5"/>
        <v>16.688741721854306</v>
      </c>
    </row>
    <row r="25" spans="1:11" s="1" customFormat="1" ht="15.75" customHeight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>
        <f>I25-C25</f>
        <v>466</v>
      </c>
      <c r="G25" s="12">
        <f t="shared" si="2"/>
        <v>2.3497437216209196</v>
      </c>
      <c r="H25" s="31">
        <f t="shared" si="3"/>
        <v>30.86092715231788</v>
      </c>
      <c r="I25" s="130">
        <v>466</v>
      </c>
      <c r="J25" s="12">
        <f t="shared" si="4"/>
        <v>1.9902792370311526</v>
      </c>
      <c r="K25" s="13">
        <f t="shared" si="5"/>
        <v>30.86092715231788</v>
      </c>
    </row>
    <row r="26" spans="1:11" s="1" customFormat="1" ht="13.5" thickBot="1">
      <c r="A26" s="4"/>
      <c r="B26" s="37" t="s">
        <v>86</v>
      </c>
      <c r="C26" s="145"/>
      <c r="D26" s="12">
        <f t="shared" si="0"/>
        <v>0</v>
      </c>
      <c r="E26" s="31">
        <f t="shared" si="1"/>
        <v>0</v>
      </c>
      <c r="F26" s="131">
        <f>I26-C26</f>
        <v>94</v>
      </c>
      <c r="G26" s="12">
        <f t="shared" si="2"/>
        <v>0.4739826391252499</v>
      </c>
      <c r="H26" s="31">
        <f t="shared" si="3"/>
        <v>6.225165562913907</v>
      </c>
      <c r="I26" s="130">
        <v>94</v>
      </c>
      <c r="J26" s="12">
        <f t="shared" si="4"/>
        <v>0.4014726357959836</v>
      </c>
      <c r="K26" s="13">
        <f t="shared" si="5"/>
        <v>6.225165562913907</v>
      </c>
    </row>
    <row r="27" spans="1:11" s="6" customFormat="1" ht="14.25" customHeight="1" hidden="1" thickBot="1">
      <c r="A27" s="96" t="s">
        <v>18</v>
      </c>
      <c r="B27" s="90" t="s">
        <v>53</v>
      </c>
      <c r="C27" s="146"/>
      <c r="D27" s="92">
        <f t="shared" si="0"/>
        <v>0</v>
      </c>
      <c r="E27" s="93">
        <f t="shared" si="1"/>
        <v>0</v>
      </c>
      <c r="F27" s="133"/>
      <c r="G27" s="92">
        <f t="shared" si="2"/>
        <v>0</v>
      </c>
      <c r="H27" s="93">
        <f t="shared" si="3"/>
        <v>0</v>
      </c>
      <c r="I27" s="143"/>
      <c r="J27" s="92">
        <f t="shared" si="4"/>
        <v>0</v>
      </c>
      <c r="K27" s="95">
        <f t="shared" si="5"/>
        <v>0</v>
      </c>
    </row>
    <row r="28" spans="1:11" s="1" customFormat="1" ht="15" customHeight="1" hidden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36"/>
      <c r="G28" s="18">
        <f t="shared" si="2"/>
        <v>0</v>
      </c>
      <c r="H28" s="30">
        <f t="shared" si="3"/>
        <v>0</v>
      </c>
      <c r="I28" s="136"/>
      <c r="J28" s="18">
        <f t="shared" si="4"/>
        <v>0</v>
      </c>
      <c r="K28" s="19">
        <f t="shared" si="5"/>
        <v>0</v>
      </c>
    </row>
    <row r="29" spans="1:11" s="1" customFormat="1" ht="15" customHeight="1" hidden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130"/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 hidden="1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37"/>
      <c r="G30" s="12">
        <f t="shared" si="2"/>
        <v>0</v>
      </c>
      <c r="H30" s="31">
        <f t="shared" si="3"/>
        <v>0</v>
      </c>
      <c r="I30" s="130"/>
      <c r="J30" s="12">
        <f t="shared" si="4"/>
        <v>0</v>
      </c>
      <c r="K30" s="13">
        <f t="shared" si="5"/>
        <v>0</v>
      </c>
    </row>
    <row r="31" spans="1:11" s="1" customFormat="1" ht="18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34"/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hidden="1" thickBot="1">
      <c r="A32" s="97" t="s">
        <v>75</v>
      </c>
      <c r="B32" s="90" t="s">
        <v>61</v>
      </c>
      <c r="C32" s="146"/>
      <c r="D32" s="92">
        <f t="shared" si="0"/>
        <v>0</v>
      </c>
      <c r="E32" s="93">
        <f t="shared" si="1"/>
        <v>0</v>
      </c>
      <c r="F32" s="133"/>
      <c r="G32" s="92">
        <f t="shared" si="2"/>
        <v>0</v>
      </c>
      <c r="H32" s="93">
        <f t="shared" si="3"/>
        <v>0</v>
      </c>
      <c r="I32" s="143"/>
      <c r="J32" s="92">
        <f t="shared" si="4"/>
        <v>0</v>
      </c>
      <c r="K32" s="95">
        <f t="shared" si="5"/>
        <v>0</v>
      </c>
    </row>
    <row r="33" spans="1:11" s="1" customFormat="1" ht="26.25" hidden="1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/>
      <c r="G33" s="92">
        <f t="shared" si="2"/>
        <v>0</v>
      </c>
      <c r="H33" s="93">
        <f t="shared" si="3"/>
        <v>0</v>
      </c>
      <c r="I33" s="143"/>
      <c r="J33" s="92">
        <f t="shared" si="4"/>
        <v>0</v>
      </c>
      <c r="K33" s="95">
        <f t="shared" si="5"/>
        <v>0</v>
      </c>
    </row>
    <row r="34" spans="1:11" s="6" customFormat="1" ht="21" customHeight="1" hidden="1" thickBot="1">
      <c r="A34" s="96" t="s">
        <v>19</v>
      </c>
      <c r="B34" s="90" t="s">
        <v>58</v>
      </c>
      <c r="C34" s="146"/>
      <c r="D34" s="92">
        <f t="shared" si="0"/>
        <v>0</v>
      </c>
      <c r="E34" s="93">
        <f t="shared" si="1"/>
        <v>0</v>
      </c>
      <c r="F34" s="133"/>
      <c r="G34" s="92">
        <f t="shared" si="2"/>
        <v>0</v>
      </c>
      <c r="H34" s="93">
        <f t="shared" si="3"/>
        <v>0</v>
      </c>
      <c r="I34" s="143"/>
      <c r="J34" s="92">
        <f t="shared" si="4"/>
        <v>0</v>
      </c>
      <c r="K34" s="95">
        <f t="shared" si="5"/>
        <v>0</v>
      </c>
    </row>
    <row r="35" spans="1:11" s="1" customFormat="1" ht="12.75" hidden="1">
      <c r="A35" s="4"/>
      <c r="B35" s="39" t="s">
        <v>59</v>
      </c>
      <c r="C35" s="144"/>
      <c r="D35" s="24">
        <f t="shared" si="0"/>
        <v>0</v>
      </c>
      <c r="E35" s="35">
        <f t="shared" si="1"/>
        <v>0</v>
      </c>
      <c r="F35" s="136"/>
      <c r="G35" s="24">
        <f t="shared" si="2"/>
        <v>0</v>
      </c>
      <c r="H35" s="35">
        <f t="shared" si="3"/>
        <v>0</v>
      </c>
      <c r="I35" s="136"/>
      <c r="J35" s="24">
        <f t="shared" si="4"/>
        <v>0</v>
      </c>
      <c r="K35" s="25">
        <f t="shared" si="5"/>
        <v>0</v>
      </c>
    </row>
    <row r="36" spans="1:11" s="1" customFormat="1" ht="13.5" customHeight="1" hidden="1">
      <c r="A36" s="4"/>
      <c r="B36" s="42" t="s">
        <v>31</v>
      </c>
      <c r="C36" s="145"/>
      <c r="D36" s="26">
        <f t="shared" si="0"/>
        <v>0</v>
      </c>
      <c r="E36" s="36">
        <f t="shared" si="1"/>
        <v>0</v>
      </c>
      <c r="F36" s="130"/>
      <c r="G36" s="26">
        <f t="shared" si="2"/>
        <v>0</v>
      </c>
      <c r="H36" s="36">
        <f t="shared" si="3"/>
        <v>0</v>
      </c>
      <c r="I36" s="130"/>
      <c r="J36" s="26">
        <f t="shared" si="4"/>
        <v>0</v>
      </c>
      <c r="K36" s="27">
        <f t="shared" si="5"/>
        <v>0</v>
      </c>
    </row>
    <row r="37" spans="1:11" s="1" customFormat="1" ht="12" customHeight="1" hidden="1" thickBot="1">
      <c r="A37" s="16"/>
      <c r="B37" s="37" t="s">
        <v>84</v>
      </c>
      <c r="C37" s="145"/>
      <c r="D37" s="26">
        <f aca="true" t="shared" si="6" ref="D37:D58">C37*1000/$D$2</f>
        <v>0</v>
      </c>
      <c r="E37" s="36">
        <f aca="true" t="shared" si="7" ref="E37:E57">IF(C$58=0,0,C37*100/C$58)</f>
        <v>0</v>
      </c>
      <c r="F37" s="138"/>
      <c r="G37" s="26">
        <f aca="true" t="shared" si="8" ref="G37:G58">F37*1000/$G$2</f>
        <v>0</v>
      </c>
      <c r="H37" s="36">
        <f aca="true" t="shared" si="9" ref="H37:H57">F37*100/F$58</f>
        <v>0</v>
      </c>
      <c r="I37" s="130"/>
      <c r="J37" s="26">
        <f aca="true" t="shared" si="10" ref="J37:J58">I37*1000/$J$2</f>
        <v>0</v>
      </c>
      <c r="K37" s="27">
        <f aca="true" t="shared" si="11" ref="K37:K57">I37*100/I$58</f>
        <v>0</v>
      </c>
    </row>
    <row r="38" spans="1:11" s="6" customFormat="1" ht="21" customHeight="1" hidden="1" thickBot="1">
      <c r="A38" s="96" t="s">
        <v>20</v>
      </c>
      <c r="B38" s="90" t="s">
        <v>32</v>
      </c>
      <c r="C38" s="146"/>
      <c r="D38" s="92">
        <f t="shared" si="6"/>
        <v>0</v>
      </c>
      <c r="E38" s="93">
        <f t="shared" si="7"/>
        <v>0</v>
      </c>
      <c r="F38" s="133"/>
      <c r="G38" s="92">
        <f t="shared" si="8"/>
        <v>0</v>
      </c>
      <c r="H38" s="93">
        <f t="shared" si="9"/>
        <v>0</v>
      </c>
      <c r="I38" s="143"/>
      <c r="J38" s="92">
        <f t="shared" si="10"/>
        <v>0</v>
      </c>
      <c r="K38" s="111">
        <f t="shared" si="11"/>
        <v>0</v>
      </c>
    </row>
    <row r="39" spans="1:11" s="1" customFormat="1" ht="12.75" hidden="1">
      <c r="A39" s="4"/>
      <c r="B39" s="39" t="s">
        <v>60</v>
      </c>
      <c r="C39" s="144"/>
      <c r="D39" s="18">
        <f t="shared" si="6"/>
        <v>0</v>
      </c>
      <c r="E39" s="30">
        <f t="shared" si="7"/>
        <v>0</v>
      </c>
      <c r="F39" s="136"/>
      <c r="G39" s="18">
        <f t="shared" si="8"/>
        <v>0</v>
      </c>
      <c r="H39" s="30">
        <f t="shared" si="9"/>
        <v>0</v>
      </c>
      <c r="I39" s="136"/>
      <c r="J39" s="18">
        <f t="shared" si="10"/>
        <v>0</v>
      </c>
      <c r="K39" s="19">
        <f t="shared" si="11"/>
        <v>0</v>
      </c>
    </row>
    <row r="40" spans="1:11" s="1" customFormat="1" ht="12.75" hidden="1">
      <c r="A40" s="4"/>
      <c r="B40" s="37" t="s">
        <v>34</v>
      </c>
      <c r="C40" s="145"/>
      <c r="D40" s="12">
        <f t="shared" si="6"/>
        <v>0</v>
      </c>
      <c r="E40" s="31">
        <f t="shared" si="7"/>
        <v>0</v>
      </c>
      <c r="F40" s="130"/>
      <c r="G40" s="12">
        <f t="shared" si="8"/>
        <v>0</v>
      </c>
      <c r="H40" s="31">
        <f t="shared" si="9"/>
        <v>0</v>
      </c>
      <c r="I40" s="130"/>
      <c r="J40" s="12">
        <f t="shared" si="10"/>
        <v>0</v>
      </c>
      <c r="K40" s="13">
        <f t="shared" si="11"/>
        <v>0</v>
      </c>
    </row>
    <row r="41" spans="1:11" s="1" customFormat="1" ht="12.75" hidden="1">
      <c r="A41" s="4"/>
      <c r="B41" s="37" t="s">
        <v>25</v>
      </c>
      <c r="C41" s="145"/>
      <c r="D41" s="12">
        <f t="shared" si="6"/>
        <v>0</v>
      </c>
      <c r="E41" s="31">
        <f t="shared" si="7"/>
        <v>0</v>
      </c>
      <c r="F41" s="130"/>
      <c r="G41" s="12">
        <f t="shared" si="8"/>
        <v>0</v>
      </c>
      <c r="H41" s="31">
        <f t="shared" si="9"/>
        <v>0</v>
      </c>
      <c r="I41" s="130"/>
      <c r="J41" s="12">
        <f t="shared" si="10"/>
        <v>0</v>
      </c>
      <c r="K41" s="13">
        <f t="shared" si="11"/>
        <v>0</v>
      </c>
    </row>
    <row r="42" spans="1:11" s="1" customFormat="1" ht="13.5" hidden="1" thickBot="1">
      <c r="A42" s="5"/>
      <c r="B42" s="37" t="s">
        <v>35</v>
      </c>
      <c r="C42" s="145"/>
      <c r="D42" s="12">
        <f t="shared" si="6"/>
        <v>0</v>
      </c>
      <c r="E42" s="31">
        <f t="shared" si="7"/>
        <v>0</v>
      </c>
      <c r="F42" s="131"/>
      <c r="G42" s="12">
        <f t="shared" si="8"/>
        <v>0</v>
      </c>
      <c r="H42" s="31">
        <f t="shared" si="9"/>
        <v>0</v>
      </c>
      <c r="I42" s="130"/>
      <c r="J42" s="12">
        <f t="shared" si="10"/>
        <v>0</v>
      </c>
      <c r="K42" s="13">
        <f t="shared" si="11"/>
        <v>0</v>
      </c>
    </row>
    <row r="43" spans="1:11" s="6" customFormat="1" ht="23.25" customHeight="1" hidden="1" thickBot="1">
      <c r="A43" s="96" t="s">
        <v>21</v>
      </c>
      <c r="B43" s="90" t="s">
        <v>64</v>
      </c>
      <c r="C43" s="146"/>
      <c r="D43" s="92">
        <f t="shared" si="6"/>
        <v>0</v>
      </c>
      <c r="E43" s="93">
        <f t="shared" si="7"/>
        <v>0</v>
      </c>
      <c r="F43" s="133"/>
      <c r="G43" s="92">
        <f t="shared" si="8"/>
        <v>0</v>
      </c>
      <c r="H43" s="93">
        <f t="shared" si="9"/>
        <v>0</v>
      </c>
      <c r="I43" s="143"/>
      <c r="J43" s="92">
        <f t="shared" si="10"/>
        <v>0</v>
      </c>
      <c r="K43" s="111">
        <f t="shared" si="11"/>
        <v>0</v>
      </c>
    </row>
    <row r="44" spans="1:11" s="1" customFormat="1" ht="33.75" customHeight="1" hidden="1" thickBot="1">
      <c r="A44" s="9"/>
      <c r="B44" s="159" t="s">
        <v>81</v>
      </c>
      <c r="C44" s="144"/>
      <c r="D44" s="18">
        <f t="shared" si="6"/>
        <v>0</v>
      </c>
      <c r="E44" s="30">
        <f t="shared" si="7"/>
        <v>0</v>
      </c>
      <c r="F44" s="141"/>
      <c r="G44" s="18">
        <f t="shared" si="8"/>
        <v>0</v>
      </c>
      <c r="H44" s="30">
        <f t="shared" si="9"/>
        <v>0</v>
      </c>
      <c r="I44" s="136"/>
      <c r="J44" s="18">
        <f t="shared" si="10"/>
        <v>0</v>
      </c>
      <c r="K44" s="19">
        <f t="shared" si="11"/>
        <v>0</v>
      </c>
    </row>
    <row r="45" spans="1:11" s="1" customFormat="1" ht="16.5" customHeight="1" hidden="1" thickBot="1">
      <c r="A45" s="4"/>
      <c r="B45" s="157" t="s">
        <v>79</v>
      </c>
      <c r="C45" s="145"/>
      <c r="D45" s="12">
        <f t="shared" si="6"/>
        <v>0</v>
      </c>
      <c r="E45" s="31">
        <f t="shared" si="7"/>
        <v>0</v>
      </c>
      <c r="F45" s="139"/>
      <c r="G45" s="12">
        <f t="shared" si="8"/>
        <v>0</v>
      </c>
      <c r="H45" s="31">
        <f t="shared" si="9"/>
        <v>0</v>
      </c>
      <c r="I45" s="130"/>
      <c r="J45" s="12">
        <f t="shared" si="10"/>
        <v>0</v>
      </c>
      <c r="K45" s="13">
        <f t="shared" si="11"/>
        <v>0</v>
      </c>
    </row>
    <row r="46" spans="1:11" s="1" customFormat="1" ht="18" customHeight="1" hidden="1" thickBot="1">
      <c r="A46" s="97" t="s">
        <v>77</v>
      </c>
      <c r="B46" s="90" t="s">
        <v>63</v>
      </c>
      <c r="C46" s="146"/>
      <c r="D46" s="92">
        <f t="shared" si="6"/>
        <v>0</v>
      </c>
      <c r="E46" s="93">
        <f t="shared" si="7"/>
        <v>0</v>
      </c>
      <c r="F46" s="133"/>
      <c r="G46" s="92">
        <f t="shared" si="8"/>
        <v>0</v>
      </c>
      <c r="H46" s="93">
        <f t="shared" si="9"/>
        <v>0</v>
      </c>
      <c r="I46" s="143"/>
      <c r="J46" s="92">
        <f t="shared" si="10"/>
        <v>0</v>
      </c>
      <c r="K46" s="95">
        <f t="shared" si="11"/>
        <v>0</v>
      </c>
    </row>
    <row r="47" spans="1:11" s="6" customFormat="1" ht="21" customHeight="1" hidden="1" thickBot="1">
      <c r="A47" s="97" t="s">
        <v>29</v>
      </c>
      <c r="B47" s="90" t="s">
        <v>65</v>
      </c>
      <c r="C47" s="146"/>
      <c r="D47" s="92">
        <f t="shared" si="6"/>
        <v>0</v>
      </c>
      <c r="E47" s="93">
        <f t="shared" si="7"/>
        <v>0</v>
      </c>
      <c r="F47" s="133"/>
      <c r="G47" s="92">
        <f t="shared" si="8"/>
        <v>0</v>
      </c>
      <c r="H47" s="93">
        <f t="shared" si="9"/>
        <v>0</v>
      </c>
      <c r="I47" s="143"/>
      <c r="J47" s="92">
        <f t="shared" si="10"/>
        <v>0</v>
      </c>
      <c r="K47" s="95">
        <f t="shared" si="11"/>
        <v>0</v>
      </c>
    </row>
    <row r="48" spans="1:11" s="6" customFormat="1" ht="19.5" customHeight="1" hidden="1" thickBot="1">
      <c r="A48" s="96" t="s">
        <v>30</v>
      </c>
      <c r="B48" s="90" t="s">
        <v>66</v>
      </c>
      <c r="C48" s="146"/>
      <c r="D48" s="92">
        <f t="shared" si="6"/>
        <v>0</v>
      </c>
      <c r="E48" s="93">
        <f t="shared" si="7"/>
        <v>0</v>
      </c>
      <c r="F48" s="133"/>
      <c r="G48" s="92">
        <f t="shared" si="8"/>
        <v>0</v>
      </c>
      <c r="H48" s="93">
        <f t="shared" si="9"/>
        <v>0</v>
      </c>
      <c r="I48" s="143"/>
      <c r="J48" s="92">
        <f t="shared" si="10"/>
        <v>0</v>
      </c>
      <c r="K48" s="95">
        <f t="shared" si="11"/>
        <v>0</v>
      </c>
    </row>
    <row r="49" spans="1:11" s="1" customFormat="1" ht="17.25" customHeight="1" hidden="1">
      <c r="A49" s="4"/>
      <c r="B49" s="39" t="s">
        <v>67</v>
      </c>
      <c r="C49" s="144"/>
      <c r="D49" s="18">
        <f t="shared" si="6"/>
        <v>0</v>
      </c>
      <c r="E49" s="30">
        <f t="shared" si="7"/>
        <v>0</v>
      </c>
      <c r="F49" s="136"/>
      <c r="G49" s="18">
        <f t="shared" si="8"/>
        <v>0</v>
      </c>
      <c r="H49" s="30">
        <f t="shared" si="9"/>
        <v>0</v>
      </c>
      <c r="I49" s="136"/>
      <c r="J49" s="18">
        <f t="shared" si="10"/>
        <v>0</v>
      </c>
      <c r="K49" s="19">
        <f t="shared" si="11"/>
        <v>0</v>
      </c>
    </row>
    <row r="50" spans="1:11" s="1" customFormat="1" ht="12.75" hidden="1">
      <c r="A50" s="4"/>
      <c r="B50" s="37" t="s">
        <v>71</v>
      </c>
      <c r="C50" s="145"/>
      <c r="D50" s="12">
        <f t="shared" si="6"/>
        <v>0</v>
      </c>
      <c r="E50" s="31">
        <f t="shared" si="7"/>
        <v>0</v>
      </c>
      <c r="F50" s="130"/>
      <c r="G50" s="12">
        <f t="shared" si="8"/>
        <v>0</v>
      </c>
      <c r="H50" s="31">
        <f t="shared" si="9"/>
        <v>0</v>
      </c>
      <c r="I50" s="130"/>
      <c r="J50" s="12">
        <f t="shared" si="10"/>
        <v>0</v>
      </c>
      <c r="K50" s="13">
        <f t="shared" si="11"/>
        <v>0</v>
      </c>
    </row>
    <row r="51" spans="1:11" s="1" customFormat="1" ht="15.75" customHeight="1" hidden="1">
      <c r="A51" s="4"/>
      <c r="B51" s="37" t="s">
        <v>68</v>
      </c>
      <c r="C51" s="145"/>
      <c r="D51" s="12">
        <f t="shared" si="6"/>
        <v>0</v>
      </c>
      <c r="E51" s="31">
        <f t="shared" si="7"/>
        <v>0</v>
      </c>
      <c r="F51" s="130"/>
      <c r="G51" s="12">
        <f t="shared" si="8"/>
        <v>0</v>
      </c>
      <c r="H51" s="31">
        <f t="shared" si="9"/>
        <v>0</v>
      </c>
      <c r="I51" s="130"/>
      <c r="J51" s="12">
        <f t="shared" si="10"/>
        <v>0</v>
      </c>
      <c r="K51" s="13">
        <f t="shared" si="11"/>
        <v>0</v>
      </c>
    </row>
    <row r="52" spans="1:11" s="1" customFormat="1" ht="12.75" hidden="1">
      <c r="A52" s="4"/>
      <c r="B52" s="37" t="s">
        <v>72</v>
      </c>
      <c r="C52" s="145"/>
      <c r="D52" s="12">
        <f t="shared" si="6"/>
        <v>0</v>
      </c>
      <c r="E52" s="31">
        <f t="shared" si="7"/>
        <v>0</v>
      </c>
      <c r="F52" s="130"/>
      <c r="G52" s="12">
        <f t="shared" si="8"/>
        <v>0</v>
      </c>
      <c r="H52" s="31">
        <f t="shared" si="9"/>
        <v>0</v>
      </c>
      <c r="I52" s="130"/>
      <c r="J52" s="12">
        <f t="shared" si="10"/>
        <v>0</v>
      </c>
      <c r="K52" s="13">
        <f t="shared" si="11"/>
        <v>0</v>
      </c>
    </row>
    <row r="53" spans="1:11" s="1" customFormat="1" ht="16.5" customHeight="1" hidden="1">
      <c r="A53" s="4"/>
      <c r="B53" s="37" t="s">
        <v>69</v>
      </c>
      <c r="C53" s="145"/>
      <c r="D53" s="12">
        <f t="shared" si="6"/>
        <v>0</v>
      </c>
      <c r="E53" s="31">
        <f t="shared" si="7"/>
        <v>0</v>
      </c>
      <c r="F53" s="130"/>
      <c r="G53" s="12">
        <f t="shared" si="8"/>
        <v>0</v>
      </c>
      <c r="H53" s="31">
        <f t="shared" si="9"/>
        <v>0</v>
      </c>
      <c r="I53" s="130"/>
      <c r="J53" s="12">
        <f t="shared" si="10"/>
        <v>0</v>
      </c>
      <c r="K53" s="13">
        <f t="shared" si="11"/>
        <v>0</v>
      </c>
    </row>
    <row r="54" spans="1:11" s="1" customFormat="1" ht="12" customHeight="1" hidden="1">
      <c r="A54" s="4"/>
      <c r="B54" s="37" t="s">
        <v>73</v>
      </c>
      <c r="C54" s="145"/>
      <c r="D54" s="12">
        <f t="shared" si="6"/>
        <v>0</v>
      </c>
      <c r="E54" s="31">
        <f t="shared" si="7"/>
        <v>0</v>
      </c>
      <c r="F54" s="130"/>
      <c r="G54" s="12">
        <f t="shared" si="8"/>
        <v>0</v>
      </c>
      <c r="H54" s="31">
        <f t="shared" si="9"/>
        <v>0</v>
      </c>
      <c r="I54" s="130"/>
      <c r="J54" s="12">
        <f t="shared" si="10"/>
        <v>0</v>
      </c>
      <c r="K54" s="13">
        <f t="shared" si="11"/>
        <v>0</v>
      </c>
    </row>
    <row r="55" spans="1:11" s="1" customFormat="1" ht="16.5" customHeight="1" hidden="1">
      <c r="A55" s="4"/>
      <c r="B55" s="37" t="s">
        <v>70</v>
      </c>
      <c r="C55" s="145"/>
      <c r="D55" s="12">
        <f t="shared" si="6"/>
        <v>0</v>
      </c>
      <c r="E55" s="31">
        <f t="shared" si="7"/>
        <v>0</v>
      </c>
      <c r="F55" s="130"/>
      <c r="G55" s="12">
        <f t="shared" si="8"/>
        <v>0</v>
      </c>
      <c r="H55" s="31">
        <f t="shared" si="9"/>
        <v>0</v>
      </c>
      <c r="I55" s="130"/>
      <c r="J55" s="12">
        <f t="shared" si="10"/>
        <v>0</v>
      </c>
      <c r="K55" s="13">
        <f t="shared" si="11"/>
        <v>0</v>
      </c>
    </row>
    <row r="56" spans="1:11" s="1" customFormat="1" ht="12.75" hidden="1">
      <c r="A56" s="4"/>
      <c r="B56" s="37" t="s">
        <v>74</v>
      </c>
      <c r="C56" s="145"/>
      <c r="D56" s="12">
        <f t="shared" si="6"/>
        <v>0</v>
      </c>
      <c r="E56" s="31">
        <f t="shared" si="7"/>
        <v>0</v>
      </c>
      <c r="F56" s="130"/>
      <c r="G56" s="12">
        <f t="shared" si="8"/>
        <v>0</v>
      </c>
      <c r="H56" s="31">
        <f t="shared" si="9"/>
        <v>0</v>
      </c>
      <c r="I56" s="130"/>
      <c r="J56" s="12">
        <f t="shared" si="10"/>
        <v>0</v>
      </c>
      <c r="K56" s="13">
        <f t="shared" si="11"/>
        <v>0</v>
      </c>
    </row>
    <row r="57" spans="1:11" s="1" customFormat="1" ht="13.5" hidden="1" thickBot="1">
      <c r="A57" s="4"/>
      <c r="B57" s="37" t="s">
        <v>33</v>
      </c>
      <c r="C57" s="150"/>
      <c r="D57" s="12">
        <f t="shared" si="6"/>
        <v>0</v>
      </c>
      <c r="E57" s="31">
        <f t="shared" si="7"/>
        <v>0</v>
      </c>
      <c r="F57" s="137"/>
      <c r="G57" s="12">
        <f t="shared" si="8"/>
        <v>0</v>
      </c>
      <c r="H57" s="31">
        <f t="shared" si="9"/>
        <v>0</v>
      </c>
      <c r="I57" s="130"/>
      <c r="J57" s="12">
        <f t="shared" si="10"/>
        <v>0</v>
      </c>
      <c r="K57" s="13">
        <f t="shared" si="11"/>
        <v>0</v>
      </c>
    </row>
    <row r="58" spans="1:11" s="6" customFormat="1" ht="18.75" customHeight="1" thickBot="1">
      <c r="A58" s="80"/>
      <c r="B58" s="81" t="s">
        <v>22</v>
      </c>
      <c r="C58" s="146">
        <f>C48+C47+C46+C43+C38+C34+C33+C32+C27+C22+C18+C17+C16+C14+C13+C11+C10+C8+C5</f>
        <v>0</v>
      </c>
      <c r="D58" s="213">
        <f t="shared" si="6"/>
        <v>0</v>
      </c>
      <c r="E58" s="32"/>
      <c r="F58" s="143">
        <f>F48+F47+F46+F43+F38+F34+F33+F32+F27+F22+F18+F17+F16+F14+F13+F11+F10+F8+F5</f>
        <v>1510</v>
      </c>
      <c r="G58" s="214">
        <f t="shared" si="8"/>
        <v>7.613976437011993</v>
      </c>
      <c r="H58" s="32"/>
      <c r="I58" s="143">
        <f>I48+I47+I46+I43+I38+I34+I33+I32+I27+I22+I18+I17+I16+I14+I13+I11+I10+I8+I5</f>
        <v>1510</v>
      </c>
      <c r="J58" s="214">
        <f t="shared" si="10"/>
        <v>6.449188085658885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49" sqref="C49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88" t="s">
        <v>9</v>
      </c>
      <c r="B5" s="98" t="s">
        <v>26</v>
      </c>
      <c r="C5" s="143"/>
      <c r="D5" s="92">
        <f aca="true" t="shared" si="0" ref="D5:D36">C5*1000/$D$2</f>
        <v>0</v>
      </c>
      <c r="E5" s="93">
        <f aca="true" t="shared" si="1" ref="E5:E36">C5*100/C$58</f>
        <v>0</v>
      </c>
      <c r="F5" s="133"/>
      <c r="G5" s="92">
        <f aca="true" t="shared" si="2" ref="G5:G36">F5*1000/$G$2</f>
        <v>0</v>
      </c>
      <c r="H5" s="93">
        <f aca="true" t="shared" si="3" ref="H5:H36">F5*100/F$58</f>
        <v>0</v>
      </c>
      <c r="I5" s="143"/>
      <c r="J5" s="92">
        <f aca="true" t="shared" si="4" ref="J5:J36">I5*1000/$J$2</f>
        <v>0</v>
      </c>
      <c r="K5" s="95">
        <f aca="true" t="shared" si="5" ref="K5:K36">I5*100/I$58</f>
        <v>0</v>
      </c>
    </row>
    <row r="6" spans="1:11" s="1" customFormat="1" ht="12.75" customHeight="1">
      <c r="A6" s="4"/>
      <c r="B6" s="39" t="s">
        <v>36</v>
      </c>
      <c r="C6" s="144"/>
      <c r="D6" s="18">
        <f t="shared" si="0"/>
        <v>0</v>
      </c>
      <c r="E6" s="30">
        <f t="shared" si="1"/>
        <v>0</v>
      </c>
      <c r="F6" s="136"/>
      <c r="G6" s="18">
        <f t="shared" si="2"/>
        <v>0</v>
      </c>
      <c r="H6" s="30">
        <f t="shared" si="3"/>
        <v>0</v>
      </c>
      <c r="I6" s="136"/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/>
      <c r="G7" s="14">
        <f t="shared" si="2"/>
        <v>0</v>
      </c>
      <c r="H7" s="34">
        <f t="shared" si="3"/>
        <v>0</v>
      </c>
      <c r="I7" s="138"/>
      <c r="J7" s="14">
        <f t="shared" si="4"/>
        <v>0</v>
      </c>
      <c r="K7" s="13">
        <f t="shared" si="5"/>
        <v>0</v>
      </c>
    </row>
    <row r="8" spans="1:11" ht="13.5" customHeight="1" thickBot="1">
      <c r="A8" s="88" t="s">
        <v>10</v>
      </c>
      <c r="B8" s="98" t="s">
        <v>38</v>
      </c>
      <c r="C8" s="146">
        <v>1</v>
      </c>
      <c r="D8" s="92">
        <f t="shared" si="0"/>
        <v>0.027918533718609098</v>
      </c>
      <c r="E8" s="93">
        <f t="shared" si="1"/>
        <v>20</v>
      </c>
      <c r="F8" s="149">
        <f>I8-C8</f>
        <v>2078</v>
      </c>
      <c r="G8" s="92">
        <f t="shared" si="2"/>
        <v>10.478041745768822</v>
      </c>
      <c r="H8" s="93">
        <f t="shared" si="3"/>
        <v>76.50957290132548</v>
      </c>
      <c r="I8" s="143">
        <v>2079</v>
      </c>
      <c r="J8" s="92">
        <f t="shared" si="4"/>
        <v>8.879378827870744</v>
      </c>
      <c r="K8" s="95">
        <f t="shared" si="5"/>
        <v>73.80191693290735</v>
      </c>
    </row>
    <row r="9" spans="1:11" s="1" customFormat="1" ht="15" customHeight="1" thickBot="1">
      <c r="A9" s="16"/>
      <c r="B9" s="39" t="s">
        <v>39</v>
      </c>
      <c r="C9" s="144"/>
      <c r="D9" s="18">
        <f t="shared" si="0"/>
        <v>0</v>
      </c>
      <c r="E9" s="30">
        <f t="shared" si="1"/>
        <v>0</v>
      </c>
      <c r="F9" s="131">
        <f>I9-C9</f>
        <v>1926</v>
      </c>
      <c r="G9" s="18">
        <f t="shared" si="2"/>
        <v>9.71160173356629</v>
      </c>
      <c r="H9" s="30">
        <f t="shared" si="3"/>
        <v>70.91310751104565</v>
      </c>
      <c r="I9" s="136">
        <v>1926</v>
      </c>
      <c r="J9" s="18">
        <f t="shared" si="4"/>
        <v>8.225918048330472</v>
      </c>
      <c r="K9" s="19">
        <f t="shared" si="5"/>
        <v>68.370607028754</v>
      </c>
    </row>
    <row r="10" spans="1:11" s="6" customFormat="1" ht="15.75" customHeight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/>
      <c r="G10" s="92">
        <f t="shared" si="2"/>
        <v>0</v>
      </c>
      <c r="H10" s="93">
        <f t="shared" si="3"/>
        <v>0</v>
      </c>
      <c r="I10" s="143"/>
      <c r="J10" s="92">
        <f t="shared" si="4"/>
        <v>0</v>
      </c>
      <c r="K10" s="95">
        <f t="shared" si="5"/>
        <v>0</v>
      </c>
    </row>
    <row r="11" spans="1:11" s="6" customFormat="1" ht="30" customHeight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/>
      <c r="G11" s="92">
        <f t="shared" si="2"/>
        <v>0</v>
      </c>
      <c r="H11" s="93">
        <f t="shared" si="3"/>
        <v>0</v>
      </c>
      <c r="I11" s="143"/>
      <c r="J11" s="92">
        <f t="shared" si="4"/>
        <v>0</v>
      </c>
      <c r="K11" s="95">
        <f t="shared" si="5"/>
        <v>0</v>
      </c>
    </row>
    <row r="12" spans="1:11" s="6" customFormat="1" ht="16.5" customHeight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/>
      <c r="G12" s="28">
        <f t="shared" si="2"/>
        <v>0</v>
      </c>
      <c r="H12" s="33">
        <f t="shared" si="3"/>
        <v>0</v>
      </c>
      <c r="I12" s="131"/>
      <c r="J12" s="28">
        <f t="shared" si="4"/>
        <v>0</v>
      </c>
      <c r="K12" s="29">
        <f t="shared" si="5"/>
        <v>0</v>
      </c>
    </row>
    <row r="13" spans="1:11" s="6" customFormat="1" ht="15" customHeight="1" thickBot="1">
      <c r="A13" s="97" t="s">
        <v>13</v>
      </c>
      <c r="B13" s="98" t="s">
        <v>42</v>
      </c>
      <c r="C13" s="160"/>
      <c r="D13" s="100">
        <f t="shared" si="0"/>
        <v>0</v>
      </c>
      <c r="E13" s="101">
        <f t="shared" si="1"/>
        <v>0</v>
      </c>
      <c r="F13" s="133"/>
      <c r="G13" s="100">
        <f t="shared" si="2"/>
        <v>0</v>
      </c>
      <c r="H13" s="101">
        <f t="shared" si="3"/>
        <v>0</v>
      </c>
      <c r="I13" s="161"/>
      <c r="J13" s="100">
        <f t="shared" si="4"/>
        <v>0</v>
      </c>
      <c r="K13" s="102">
        <f t="shared" si="5"/>
        <v>0</v>
      </c>
    </row>
    <row r="14" spans="1:11" s="6" customFormat="1" ht="15.75" customHeight="1" thickBot="1">
      <c r="A14" s="96" t="s">
        <v>14</v>
      </c>
      <c r="B14" s="140" t="s">
        <v>43</v>
      </c>
      <c r="C14" s="146"/>
      <c r="D14" s="92">
        <f t="shared" si="0"/>
        <v>0</v>
      </c>
      <c r="E14" s="93">
        <f t="shared" si="1"/>
        <v>0</v>
      </c>
      <c r="F14" s="133"/>
      <c r="G14" s="92">
        <f t="shared" si="2"/>
        <v>0</v>
      </c>
      <c r="H14" s="93">
        <f t="shared" si="3"/>
        <v>0</v>
      </c>
      <c r="I14" s="143"/>
      <c r="J14" s="92">
        <f t="shared" si="4"/>
        <v>0</v>
      </c>
      <c r="K14" s="111">
        <f t="shared" si="5"/>
        <v>0</v>
      </c>
    </row>
    <row r="15" spans="1:11" s="1" customFormat="1" ht="15.75" customHeight="1" thickBot="1">
      <c r="A15" s="4"/>
      <c r="B15" s="38" t="s">
        <v>44</v>
      </c>
      <c r="C15" s="148"/>
      <c r="D15" s="14">
        <f t="shared" si="0"/>
        <v>0</v>
      </c>
      <c r="E15" s="34">
        <f t="shared" si="1"/>
        <v>0</v>
      </c>
      <c r="F15" s="131"/>
      <c r="G15" s="14">
        <f t="shared" si="2"/>
        <v>0</v>
      </c>
      <c r="H15" s="34">
        <f t="shared" si="3"/>
        <v>0</v>
      </c>
      <c r="I15" s="138"/>
      <c r="J15" s="14">
        <f t="shared" si="4"/>
        <v>0</v>
      </c>
      <c r="K15" s="20">
        <f t="shared" si="5"/>
        <v>0</v>
      </c>
    </row>
    <row r="16" spans="1:11" s="1" customFormat="1" ht="16.5" customHeight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1"/>
        <v>0</v>
      </c>
      <c r="F16" s="133"/>
      <c r="G16" s="105">
        <f t="shared" si="2"/>
        <v>0</v>
      </c>
      <c r="H16" s="106">
        <f t="shared" si="3"/>
        <v>0</v>
      </c>
      <c r="I16" s="133"/>
      <c r="J16" s="105">
        <f t="shared" si="4"/>
        <v>0</v>
      </c>
      <c r="K16" s="107">
        <f t="shared" si="5"/>
        <v>0</v>
      </c>
    </row>
    <row r="17" spans="1:11" s="6" customFormat="1" ht="18" customHeight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1"/>
        <v>0</v>
      </c>
      <c r="F17" s="135"/>
      <c r="G17" s="92">
        <f t="shared" si="2"/>
        <v>0</v>
      </c>
      <c r="H17" s="93">
        <f t="shared" si="3"/>
        <v>0</v>
      </c>
      <c r="I17" s="143"/>
      <c r="J17" s="92">
        <f t="shared" si="4"/>
        <v>0</v>
      </c>
      <c r="K17" s="95">
        <f t="shared" si="5"/>
        <v>0</v>
      </c>
    </row>
    <row r="18" spans="1:11" s="6" customFormat="1" ht="18" customHeight="1" thickBot="1">
      <c r="A18" s="96" t="s">
        <v>17</v>
      </c>
      <c r="B18" s="90" t="s">
        <v>46</v>
      </c>
      <c r="C18" s="146"/>
      <c r="D18" s="92">
        <f t="shared" si="0"/>
        <v>0</v>
      </c>
      <c r="E18" s="93">
        <f t="shared" si="1"/>
        <v>0</v>
      </c>
      <c r="F18" s="149">
        <f>I18-C18</f>
        <v>49</v>
      </c>
      <c r="G18" s="92">
        <f t="shared" si="2"/>
        <v>0.24707605656528986</v>
      </c>
      <c r="H18" s="93">
        <f t="shared" si="3"/>
        <v>1.8041237113402062</v>
      </c>
      <c r="I18" s="143">
        <v>49</v>
      </c>
      <c r="J18" s="92">
        <f t="shared" si="4"/>
        <v>0.2092782888723744</v>
      </c>
      <c r="K18" s="95">
        <f t="shared" si="5"/>
        <v>1.739439119630813</v>
      </c>
    </row>
    <row r="19" spans="1:11" s="1" customFormat="1" ht="14.25" customHeight="1">
      <c r="A19" s="4"/>
      <c r="B19" s="39" t="s">
        <v>47</v>
      </c>
      <c r="C19" s="144"/>
      <c r="D19" s="18">
        <f t="shared" si="0"/>
        <v>0</v>
      </c>
      <c r="E19" s="30">
        <f t="shared" si="1"/>
        <v>0</v>
      </c>
      <c r="F19" s="136"/>
      <c r="G19" s="18">
        <f t="shared" si="2"/>
        <v>0</v>
      </c>
      <c r="H19" s="30">
        <f t="shared" si="3"/>
        <v>0</v>
      </c>
      <c r="I19" s="136"/>
      <c r="J19" s="18">
        <f t="shared" si="4"/>
        <v>0</v>
      </c>
      <c r="K19" s="19">
        <f t="shared" si="5"/>
        <v>0</v>
      </c>
    </row>
    <row r="20" spans="1:11" s="1" customFormat="1" ht="15.75" customHeight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/>
      <c r="G20" s="12">
        <f t="shared" si="2"/>
        <v>0</v>
      </c>
      <c r="H20" s="31">
        <f t="shared" si="3"/>
        <v>0</v>
      </c>
      <c r="I20" s="130"/>
      <c r="J20" s="12">
        <f t="shared" si="4"/>
        <v>0</v>
      </c>
      <c r="K20" s="13">
        <f t="shared" si="5"/>
        <v>0</v>
      </c>
    </row>
    <row r="21" spans="1:11" s="1" customFormat="1" ht="16.5" customHeight="1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/>
      <c r="G21" s="12">
        <f t="shared" si="2"/>
        <v>0</v>
      </c>
      <c r="H21" s="31">
        <f t="shared" si="3"/>
        <v>0</v>
      </c>
      <c r="I21" s="130"/>
      <c r="J21" s="12">
        <f t="shared" si="4"/>
        <v>0</v>
      </c>
      <c r="K21" s="13">
        <f t="shared" si="5"/>
        <v>0</v>
      </c>
    </row>
    <row r="22" spans="1:11" s="6" customFormat="1" ht="15.75" customHeight="1" thickBot="1">
      <c r="A22" s="96" t="s">
        <v>28</v>
      </c>
      <c r="B22" s="90" t="s">
        <v>50</v>
      </c>
      <c r="C22" s="146"/>
      <c r="D22" s="92">
        <f t="shared" si="0"/>
        <v>0</v>
      </c>
      <c r="E22" s="93">
        <f t="shared" si="1"/>
        <v>0</v>
      </c>
      <c r="F22" s="149">
        <f>I22-C22</f>
        <v>60</v>
      </c>
      <c r="G22" s="92">
        <f t="shared" si="2"/>
        <v>0.30254211007994675</v>
      </c>
      <c r="H22" s="93">
        <f t="shared" si="3"/>
        <v>2.2091310751104567</v>
      </c>
      <c r="I22" s="143">
        <v>60</v>
      </c>
      <c r="J22" s="92">
        <f t="shared" si="4"/>
        <v>0.25625912923147887</v>
      </c>
      <c r="K22" s="95">
        <f t="shared" si="5"/>
        <v>2.1299254526091587</v>
      </c>
    </row>
    <row r="23" spans="1:11" s="1" customFormat="1" ht="15.75" customHeight="1">
      <c r="A23" s="4"/>
      <c r="B23" s="39" t="s">
        <v>51</v>
      </c>
      <c r="C23" s="144"/>
      <c r="D23" s="18">
        <f t="shared" si="0"/>
        <v>0</v>
      </c>
      <c r="E23" s="30">
        <f t="shared" si="1"/>
        <v>0</v>
      </c>
      <c r="F23" s="136"/>
      <c r="G23" s="18">
        <f t="shared" si="2"/>
        <v>0</v>
      </c>
      <c r="H23" s="30">
        <f t="shared" si="3"/>
        <v>0</v>
      </c>
      <c r="I23" s="136"/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7" t="s">
        <v>52</v>
      </c>
      <c r="C24" s="145"/>
      <c r="D24" s="12">
        <f t="shared" si="0"/>
        <v>0</v>
      </c>
      <c r="E24" s="31">
        <f t="shared" si="1"/>
        <v>0</v>
      </c>
      <c r="F24" s="130"/>
      <c r="G24" s="12">
        <f t="shared" si="2"/>
        <v>0</v>
      </c>
      <c r="H24" s="31">
        <f t="shared" si="3"/>
        <v>0</v>
      </c>
      <c r="I24" s="130"/>
      <c r="J24" s="12">
        <f t="shared" si="4"/>
        <v>0</v>
      </c>
      <c r="K24" s="13">
        <f t="shared" si="5"/>
        <v>0</v>
      </c>
    </row>
    <row r="25" spans="1:11" s="1" customFormat="1" ht="15.75" customHeight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/>
      <c r="G25" s="12">
        <f t="shared" si="2"/>
        <v>0</v>
      </c>
      <c r="H25" s="31">
        <f t="shared" si="3"/>
        <v>0</v>
      </c>
      <c r="I25" s="130"/>
      <c r="J25" s="12">
        <f t="shared" si="4"/>
        <v>0</v>
      </c>
      <c r="K25" s="13">
        <f t="shared" si="5"/>
        <v>0</v>
      </c>
    </row>
    <row r="26" spans="1:11" s="1" customFormat="1" ht="13.5" thickBot="1">
      <c r="A26" s="4"/>
      <c r="B26" s="37" t="s">
        <v>86</v>
      </c>
      <c r="C26" s="145"/>
      <c r="D26" s="12">
        <f t="shared" si="0"/>
        <v>0</v>
      </c>
      <c r="E26" s="31">
        <f t="shared" si="1"/>
        <v>0</v>
      </c>
      <c r="F26" s="131"/>
      <c r="G26" s="12">
        <f t="shared" si="2"/>
        <v>0</v>
      </c>
      <c r="H26" s="31">
        <f t="shared" si="3"/>
        <v>0</v>
      </c>
      <c r="I26" s="130"/>
      <c r="J26" s="12">
        <f t="shared" si="4"/>
        <v>0</v>
      </c>
      <c r="K26" s="13">
        <f t="shared" si="5"/>
        <v>0</v>
      </c>
    </row>
    <row r="27" spans="1:11" s="6" customFormat="1" ht="14.25" customHeight="1" thickBot="1">
      <c r="A27" s="96" t="s">
        <v>18</v>
      </c>
      <c r="B27" s="90" t="s">
        <v>53</v>
      </c>
      <c r="C27" s="146">
        <v>2</v>
      </c>
      <c r="D27" s="92">
        <f t="shared" si="0"/>
        <v>0.055837067437218196</v>
      </c>
      <c r="E27" s="93">
        <f t="shared" si="1"/>
        <v>40</v>
      </c>
      <c r="F27" s="149">
        <f>I27-C27</f>
        <v>71</v>
      </c>
      <c r="G27" s="92">
        <f>F27*1000/$G$2</f>
        <v>0.35800816359460363</v>
      </c>
      <c r="H27" s="93">
        <f>F27*100/F$58</f>
        <v>2.614138438880707</v>
      </c>
      <c r="I27" s="143">
        <v>73</v>
      </c>
      <c r="J27" s="92">
        <f t="shared" si="4"/>
        <v>0.31178194056496594</v>
      </c>
      <c r="K27" s="95">
        <f t="shared" si="5"/>
        <v>2.5914093006744765</v>
      </c>
    </row>
    <row r="28" spans="1:11" s="1" customFormat="1" ht="15" customHeight="1" hidden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49">
        <f aca="true" t="shared" si="6" ref="F28:F35">I28-C28</f>
        <v>0</v>
      </c>
      <c r="G28" s="18">
        <f t="shared" si="2"/>
        <v>0</v>
      </c>
      <c r="H28" s="30">
        <f t="shared" si="3"/>
        <v>0</v>
      </c>
      <c r="I28" s="136"/>
      <c r="J28" s="18">
        <f t="shared" si="4"/>
        <v>0</v>
      </c>
      <c r="K28" s="19">
        <f t="shared" si="5"/>
        <v>0</v>
      </c>
    </row>
    <row r="29" spans="1:11" s="1" customFormat="1" ht="15" customHeight="1" hidden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149">
        <f t="shared" si="6"/>
        <v>0</v>
      </c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5.75" hidden="1" thickBot="1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49">
        <f t="shared" si="6"/>
        <v>0</v>
      </c>
      <c r="G30" s="12">
        <f t="shared" si="2"/>
        <v>0</v>
      </c>
      <c r="H30" s="31">
        <f t="shared" si="3"/>
        <v>0</v>
      </c>
      <c r="I30" s="130"/>
      <c r="J30" s="12">
        <f t="shared" si="4"/>
        <v>0</v>
      </c>
      <c r="K30" s="13">
        <f t="shared" si="5"/>
        <v>0</v>
      </c>
    </row>
    <row r="31" spans="1:11" s="1" customFormat="1" ht="18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49">
        <f t="shared" si="6"/>
        <v>0</v>
      </c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7" t="s">
        <v>75</v>
      </c>
      <c r="B32" s="90" t="s">
        <v>61</v>
      </c>
      <c r="C32" s="146">
        <v>1</v>
      </c>
      <c r="D32" s="92">
        <f t="shared" si="0"/>
        <v>0.027918533718609098</v>
      </c>
      <c r="E32" s="93">
        <f t="shared" si="1"/>
        <v>20</v>
      </c>
      <c r="F32" s="149">
        <f t="shared" si="6"/>
        <v>130</v>
      </c>
      <c r="G32" s="92">
        <f>F32*1000/$G$2</f>
        <v>0.655507905173218</v>
      </c>
      <c r="H32" s="93">
        <f>F32*100/F$58</f>
        <v>4.786450662739322</v>
      </c>
      <c r="I32" s="143">
        <v>131</v>
      </c>
      <c r="J32" s="92">
        <f t="shared" si="4"/>
        <v>0.5594990988220622</v>
      </c>
      <c r="K32" s="95">
        <f t="shared" si="5"/>
        <v>4.650337238196663</v>
      </c>
    </row>
    <row r="33" spans="1:11" s="1" customFormat="1" ht="26.25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/>
      <c r="G33" s="92">
        <f t="shared" si="2"/>
        <v>0</v>
      </c>
      <c r="H33" s="93">
        <f t="shared" si="3"/>
        <v>0</v>
      </c>
      <c r="I33" s="143"/>
      <c r="J33" s="92">
        <f t="shared" si="4"/>
        <v>0</v>
      </c>
      <c r="K33" s="95">
        <f t="shared" si="5"/>
        <v>0</v>
      </c>
    </row>
    <row r="34" spans="1:11" s="6" customFormat="1" ht="21" customHeight="1" thickBot="1">
      <c r="A34" s="96" t="s">
        <v>19</v>
      </c>
      <c r="B34" s="90" t="s">
        <v>58</v>
      </c>
      <c r="C34" s="146"/>
      <c r="D34" s="92">
        <f t="shared" si="0"/>
        <v>0</v>
      </c>
      <c r="E34" s="93">
        <f t="shared" si="1"/>
        <v>0</v>
      </c>
      <c r="F34" s="133">
        <f t="shared" si="6"/>
        <v>328</v>
      </c>
      <c r="G34" s="92">
        <f t="shared" si="2"/>
        <v>1.6538968684370423</v>
      </c>
      <c r="H34" s="93">
        <f t="shared" si="3"/>
        <v>12.076583210603829</v>
      </c>
      <c r="I34" s="143">
        <v>328</v>
      </c>
      <c r="J34" s="92">
        <f t="shared" si="4"/>
        <v>1.4008832397987512</v>
      </c>
      <c r="K34" s="95">
        <f t="shared" si="5"/>
        <v>11.6435924742634</v>
      </c>
    </row>
    <row r="35" spans="1:11" s="1" customFormat="1" ht="12.75">
      <c r="A35" s="4"/>
      <c r="B35" s="39" t="s">
        <v>59</v>
      </c>
      <c r="C35" s="144"/>
      <c r="D35" s="24">
        <f t="shared" si="0"/>
        <v>0</v>
      </c>
      <c r="E35" s="35">
        <f t="shared" si="1"/>
        <v>0</v>
      </c>
      <c r="F35" s="136">
        <f t="shared" si="6"/>
        <v>13</v>
      </c>
      <c r="G35" s="24">
        <f t="shared" si="2"/>
        <v>0.0655507905173218</v>
      </c>
      <c r="H35" s="35">
        <f t="shared" si="3"/>
        <v>0.4786450662739323</v>
      </c>
      <c r="I35" s="136">
        <v>13</v>
      </c>
      <c r="J35" s="24">
        <f t="shared" si="4"/>
        <v>0.05552281133348709</v>
      </c>
      <c r="K35" s="25">
        <f t="shared" si="5"/>
        <v>0.4614838480653177</v>
      </c>
    </row>
    <row r="36" spans="1:11" s="1" customFormat="1" ht="13.5" customHeight="1">
      <c r="A36" s="4"/>
      <c r="B36" s="42" t="s">
        <v>31</v>
      </c>
      <c r="C36" s="145"/>
      <c r="D36" s="26">
        <f t="shared" si="0"/>
        <v>0</v>
      </c>
      <c r="E36" s="36">
        <f t="shared" si="1"/>
        <v>0</v>
      </c>
      <c r="F36" s="130"/>
      <c r="G36" s="26">
        <f t="shared" si="2"/>
        <v>0</v>
      </c>
      <c r="H36" s="36">
        <f t="shared" si="3"/>
        <v>0</v>
      </c>
      <c r="I36" s="130"/>
      <c r="J36" s="26">
        <f t="shared" si="4"/>
        <v>0</v>
      </c>
      <c r="K36" s="27">
        <f t="shared" si="5"/>
        <v>0</v>
      </c>
    </row>
    <row r="37" spans="1:11" s="1" customFormat="1" ht="12" customHeight="1" thickBot="1">
      <c r="A37" s="16"/>
      <c r="B37" s="37" t="s">
        <v>84</v>
      </c>
      <c r="C37" s="145"/>
      <c r="D37" s="26">
        <f aca="true" t="shared" si="7" ref="D37:D58">C37*1000/$D$2</f>
        <v>0</v>
      </c>
      <c r="E37" s="36">
        <f aca="true" t="shared" si="8" ref="E37:E57">C37*100/C$58</f>
        <v>0</v>
      </c>
      <c r="F37" s="138"/>
      <c r="G37" s="26">
        <f aca="true" t="shared" si="9" ref="G37:G58">F37*1000/$G$2</f>
        <v>0</v>
      </c>
      <c r="H37" s="36">
        <f aca="true" t="shared" si="10" ref="H37:H57">F37*100/F$58</f>
        <v>0</v>
      </c>
      <c r="I37" s="130"/>
      <c r="J37" s="26">
        <f aca="true" t="shared" si="11" ref="J37:J58">I37*1000/$J$2</f>
        <v>0</v>
      </c>
      <c r="K37" s="27">
        <f aca="true" t="shared" si="12" ref="K37:K57">I37*100/I$58</f>
        <v>0</v>
      </c>
    </row>
    <row r="38" spans="1:11" s="6" customFormat="1" ht="21" customHeight="1" hidden="1" thickBot="1">
      <c r="A38" s="96" t="s">
        <v>20</v>
      </c>
      <c r="B38" s="90" t="s">
        <v>32</v>
      </c>
      <c r="C38" s="146"/>
      <c r="D38" s="92">
        <f t="shared" si="7"/>
        <v>0</v>
      </c>
      <c r="E38" s="93">
        <f t="shared" si="8"/>
        <v>0</v>
      </c>
      <c r="F38" s="133"/>
      <c r="G38" s="92">
        <f t="shared" si="9"/>
        <v>0</v>
      </c>
      <c r="H38" s="93">
        <f t="shared" si="10"/>
        <v>0</v>
      </c>
      <c r="I38" s="143"/>
      <c r="J38" s="92">
        <f t="shared" si="11"/>
        <v>0</v>
      </c>
      <c r="K38" s="111">
        <f t="shared" si="12"/>
        <v>0</v>
      </c>
    </row>
    <row r="39" spans="1:11" s="1" customFormat="1" ht="12.75" hidden="1">
      <c r="A39" s="4"/>
      <c r="B39" s="39" t="s">
        <v>60</v>
      </c>
      <c r="C39" s="144"/>
      <c r="D39" s="18">
        <f t="shared" si="7"/>
        <v>0</v>
      </c>
      <c r="E39" s="30">
        <f t="shared" si="8"/>
        <v>0</v>
      </c>
      <c r="F39" s="136"/>
      <c r="G39" s="18">
        <f t="shared" si="9"/>
        <v>0</v>
      </c>
      <c r="H39" s="30">
        <f t="shared" si="10"/>
        <v>0</v>
      </c>
      <c r="I39" s="136"/>
      <c r="J39" s="18">
        <f t="shared" si="11"/>
        <v>0</v>
      </c>
      <c r="K39" s="19">
        <f t="shared" si="12"/>
        <v>0</v>
      </c>
    </row>
    <row r="40" spans="1:11" s="1" customFormat="1" ht="12.75" hidden="1">
      <c r="A40" s="4"/>
      <c r="B40" s="37" t="s">
        <v>34</v>
      </c>
      <c r="C40" s="145"/>
      <c r="D40" s="12">
        <f t="shared" si="7"/>
        <v>0</v>
      </c>
      <c r="E40" s="31">
        <f t="shared" si="8"/>
        <v>0</v>
      </c>
      <c r="F40" s="130"/>
      <c r="G40" s="12">
        <f t="shared" si="9"/>
        <v>0</v>
      </c>
      <c r="H40" s="31">
        <f t="shared" si="10"/>
        <v>0</v>
      </c>
      <c r="I40" s="130"/>
      <c r="J40" s="12">
        <f t="shared" si="11"/>
        <v>0</v>
      </c>
      <c r="K40" s="13">
        <f t="shared" si="12"/>
        <v>0</v>
      </c>
    </row>
    <row r="41" spans="1:11" s="1" customFormat="1" ht="12.75" hidden="1">
      <c r="A41" s="4"/>
      <c r="B41" s="37" t="s">
        <v>25</v>
      </c>
      <c r="C41" s="145"/>
      <c r="D41" s="12">
        <f t="shared" si="7"/>
        <v>0</v>
      </c>
      <c r="E41" s="31">
        <f t="shared" si="8"/>
        <v>0</v>
      </c>
      <c r="F41" s="130"/>
      <c r="G41" s="12">
        <f t="shared" si="9"/>
        <v>0</v>
      </c>
      <c r="H41" s="31">
        <f t="shared" si="10"/>
        <v>0</v>
      </c>
      <c r="I41" s="130"/>
      <c r="J41" s="12">
        <f t="shared" si="11"/>
        <v>0</v>
      </c>
      <c r="K41" s="13">
        <f t="shared" si="12"/>
        <v>0</v>
      </c>
    </row>
    <row r="42" spans="1:11" s="1" customFormat="1" ht="13.5" hidden="1" thickBot="1">
      <c r="A42" s="5"/>
      <c r="B42" s="37" t="s">
        <v>35</v>
      </c>
      <c r="C42" s="145"/>
      <c r="D42" s="12">
        <f t="shared" si="7"/>
        <v>0</v>
      </c>
      <c r="E42" s="31">
        <f t="shared" si="8"/>
        <v>0</v>
      </c>
      <c r="F42" s="131"/>
      <c r="G42" s="12">
        <f t="shared" si="9"/>
        <v>0</v>
      </c>
      <c r="H42" s="31">
        <f t="shared" si="10"/>
        <v>0</v>
      </c>
      <c r="I42" s="130"/>
      <c r="J42" s="12">
        <f t="shared" si="11"/>
        <v>0</v>
      </c>
      <c r="K42" s="13">
        <f t="shared" si="12"/>
        <v>0</v>
      </c>
    </row>
    <row r="43" spans="1:11" s="6" customFormat="1" ht="23.25" customHeight="1" hidden="1" thickBot="1">
      <c r="A43" s="96" t="s">
        <v>21</v>
      </c>
      <c r="B43" s="90" t="s">
        <v>64</v>
      </c>
      <c r="C43" s="146"/>
      <c r="D43" s="92">
        <f t="shared" si="7"/>
        <v>0</v>
      </c>
      <c r="E43" s="93">
        <f t="shared" si="8"/>
        <v>0</v>
      </c>
      <c r="F43" s="133"/>
      <c r="G43" s="92">
        <f t="shared" si="9"/>
        <v>0</v>
      </c>
      <c r="H43" s="93">
        <f t="shared" si="10"/>
        <v>0</v>
      </c>
      <c r="I43" s="143"/>
      <c r="J43" s="92">
        <f t="shared" si="11"/>
        <v>0</v>
      </c>
      <c r="K43" s="111">
        <f t="shared" si="12"/>
        <v>0</v>
      </c>
    </row>
    <row r="44" spans="1:11" s="1" customFormat="1" ht="33.75" customHeight="1" hidden="1">
      <c r="A44" s="9"/>
      <c r="B44" s="43" t="s">
        <v>81</v>
      </c>
      <c r="C44" s="144"/>
      <c r="D44" s="18">
        <f t="shared" si="7"/>
        <v>0</v>
      </c>
      <c r="E44" s="30">
        <f t="shared" si="8"/>
        <v>0</v>
      </c>
      <c r="F44" s="141"/>
      <c r="G44" s="18">
        <f t="shared" si="9"/>
        <v>0</v>
      </c>
      <c r="H44" s="30">
        <f t="shared" si="10"/>
        <v>0</v>
      </c>
      <c r="I44" s="136"/>
      <c r="J44" s="18">
        <f t="shared" si="11"/>
        <v>0</v>
      </c>
      <c r="K44" s="19">
        <f t="shared" si="12"/>
        <v>0</v>
      </c>
    </row>
    <row r="45" spans="1:11" s="1" customFormat="1" ht="16.5" customHeight="1" hidden="1" thickBot="1">
      <c r="A45" s="4"/>
      <c r="B45" s="42" t="s">
        <v>79</v>
      </c>
      <c r="C45" s="145"/>
      <c r="D45" s="12">
        <f t="shared" si="7"/>
        <v>0</v>
      </c>
      <c r="E45" s="31">
        <f t="shared" si="8"/>
        <v>0</v>
      </c>
      <c r="F45" s="139"/>
      <c r="G45" s="12">
        <f t="shared" si="9"/>
        <v>0</v>
      </c>
      <c r="H45" s="31">
        <f t="shared" si="10"/>
        <v>0</v>
      </c>
      <c r="I45" s="130"/>
      <c r="J45" s="12">
        <f t="shared" si="11"/>
        <v>0</v>
      </c>
      <c r="K45" s="13">
        <f t="shared" si="12"/>
        <v>0</v>
      </c>
    </row>
    <row r="46" spans="1:11" s="1" customFormat="1" ht="18" customHeight="1" hidden="1" thickBot="1">
      <c r="A46" s="97" t="s">
        <v>77</v>
      </c>
      <c r="B46" s="90" t="s">
        <v>63</v>
      </c>
      <c r="C46" s="146"/>
      <c r="D46" s="92">
        <f t="shared" si="7"/>
        <v>0</v>
      </c>
      <c r="E46" s="93">
        <f t="shared" si="8"/>
        <v>0</v>
      </c>
      <c r="F46" s="133"/>
      <c r="G46" s="92">
        <f t="shared" si="9"/>
        <v>0</v>
      </c>
      <c r="H46" s="93">
        <f t="shared" si="10"/>
        <v>0</v>
      </c>
      <c r="I46" s="143"/>
      <c r="J46" s="92">
        <f t="shared" si="11"/>
        <v>0</v>
      </c>
      <c r="K46" s="95">
        <f t="shared" si="12"/>
        <v>0</v>
      </c>
    </row>
    <row r="47" spans="1:11" s="6" customFormat="1" ht="21" customHeight="1" thickBot="1">
      <c r="A47" s="97" t="s">
        <v>29</v>
      </c>
      <c r="B47" s="90" t="s">
        <v>65</v>
      </c>
      <c r="C47" s="146"/>
      <c r="D47" s="92">
        <f t="shared" si="7"/>
        <v>0</v>
      </c>
      <c r="E47" s="93">
        <f t="shared" si="8"/>
        <v>0</v>
      </c>
      <c r="F47" s="133"/>
      <c r="G47" s="92">
        <f t="shared" si="9"/>
        <v>0</v>
      </c>
      <c r="H47" s="93">
        <f t="shared" si="10"/>
        <v>0</v>
      </c>
      <c r="I47" s="143">
        <v>69</v>
      </c>
      <c r="J47" s="92">
        <f t="shared" si="11"/>
        <v>0.2946979986162007</v>
      </c>
      <c r="K47" s="95">
        <f t="shared" si="12"/>
        <v>2.4494142705005326</v>
      </c>
    </row>
    <row r="48" spans="1:11" s="6" customFormat="1" ht="19.5" customHeight="1" thickBot="1">
      <c r="A48" s="96" t="s">
        <v>30</v>
      </c>
      <c r="B48" s="90" t="s">
        <v>66</v>
      </c>
      <c r="C48" s="146">
        <v>1</v>
      </c>
      <c r="D48" s="92">
        <f t="shared" si="7"/>
        <v>0.027918533718609098</v>
      </c>
      <c r="E48" s="93">
        <f t="shared" si="8"/>
        <v>20</v>
      </c>
      <c r="F48" s="133"/>
      <c r="G48" s="92">
        <f t="shared" si="9"/>
        <v>0</v>
      </c>
      <c r="H48" s="93">
        <f t="shared" si="10"/>
        <v>0</v>
      </c>
      <c r="I48" s="143">
        <v>28</v>
      </c>
      <c r="J48" s="92">
        <f t="shared" si="11"/>
        <v>0.1195875936413568</v>
      </c>
      <c r="K48" s="95">
        <f t="shared" si="12"/>
        <v>0.9939652112176074</v>
      </c>
    </row>
    <row r="49" spans="1:11" s="1" customFormat="1" ht="17.25" customHeight="1">
      <c r="A49" s="4"/>
      <c r="B49" s="39" t="s">
        <v>67</v>
      </c>
      <c r="C49" s="144"/>
      <c r="D49" s="18">
        <f t="shared" si="7"/>
        <v>0</v>
      </c>
      <c r="E49" s="30">
        <f t="shared" si="8"/>
        <v>0</v>
      </c>
      <c r="F49" s="136"/>
      <c r="G49" s="18">
        <f t="shared" si="9"/>
        <v>0</v>
      </c>
      <c r="H49" s="30">
        <f t="shared" si="10"/>
        <v>0</v>
      </c>
      <c r="I49" s="136"/>
      <c r="J49" s="18">
        <f t="shared" si="11"/>
        <v>0</v>
      </c>
      <c r="K49" s="19">
        <f t="shared" si="12"/>
        <v>0</v>
      </c>
    </row>
    <row r="50" spans="1:11" s="1" customFormat="1" ht="12.75">
      <c r="A50" s="4"/>
      <c r="B50" s="37" t="s">
        <v>71</v>
      </c>
      <c r="C50" s="145"/>
      <c r="D50" s="12">
        <f t="shared" si="7"/>
        <v>0</v>
      </c>
      <c r="E50" s="31">
        <f t="shared" si="8"/>
        <v>0</v>
      </c>
      <c r="F50" s="130"/>
      <c r="G50" s="12">
        <f t="shared" si="9"/>
        <v>0</v>
      </c>
      <c r="H50" s="31">
        <f t="shared" si="10"/>
        <v>0</v>
      </c>
      <c r="I50" s="130"/>
      <c r="J50" s="12">
        <f t="shared" si="11"/>
        <v>0</v>
      </c>
      <c r="K50" s="13">
        <f t="shared" si="12"/>
        <v>0</v>
      </c>
    </row>
    <row r="51" spans="1:11" s="1" customFormat="1" ht="15.75" customHeight="1">
      <c r="A51" s="4"/>
      <c r="B51" s="37" t="s">
        <v>68</v>
      </c>
      <c r="C51" s="145"/>
      <c r="D51" s="12">
        <f t="shared" si="7"/>
        <v>0</v>
      </c>
      <c r="E51" s="31">
        <f t="shared" si="8"/>
        <v>0</v>
      </c>
      <c r="F51" s="130"/>
      <c r="G51" s="12">
        <f t="shared" si="9"/>
        <v>0</v>
      </c>
      <c r="H51" s="31">
        <f t="shared" si="10"/>
        <v>0</v>
      </c>
      <c r="I51" s="130">
        <v>4</v>
      </c>
      <c r="J51" s="12">
        <f t="shared" si="11"/>
        <v>0.01708394194876526</v>
      </c>
      <c r="K51" s="13">
        <f t="shared" si="12"/>
        <v>0.1419950301739439</v>
      </c>
    </row>
    <row r="52" spans="1:11" s="1" customFormat="1" ht="12.75">
      <c r="A52" s="4"/>
      <c r="B52" s="37" t="s">
        <v>72</v>
      </c>
      <c r="C52" s="145"/>
      <c r="D52" s="12">
        <f t="shared" si="7"/>
        <v>0</v>
      </c>
      <c r="E52" s="31">
        <f t="shared" si="8"/>
        <v>0</v>
      </c>
      <c r="F52" s="130"/>
      <c r="G52" s="12">
        <f t="shared" si="9"/>
        <v>0</v>
      </c>
      <c r="H52" s="31">
        <f t="shared" si="10"/>
        <v>0</v>
      </c>
      <c r="I52" s="130"/>
      <c r="J52" s="12">
        <f t="shared" si="11"/>
        <v>0</v>
      </c>
      <c r="K52" s="13">
        <f t="shared" si="12"/>
        <v>0</v>
      </c>
    </row>
    <row r="53" spans="1:11" s="1" customFormat="1" ht="16.5" customHeight="1">
      <c r="A53" s="4"/>
      <c r="B53" s="37" t="s">
        <v>69</v>
      </c>
      <c r="C53" s="145"/>
      <c r="D53" s="12">
        <f t="shared" si="7"/>
        <v>0</v>
      </c>
      <c r="E53" s="31">
        <f t="shared" si="8"/>
        <v>0</v>
      </c>
      <c r="F53" s="130"/>
      <c r="G53" s="12">
        <f t="shared" si="9"/>
        <v>0</v>
      </c>
      <c r="H53" s="31">
        <f t="shared" si="10"/>
        <v>0</v>
      </c>
      <c r="I53" s="130"/>
      <c r="J53" s="12">
        <f t="shared" si="11"/>
        <v>0</v>
      </c>
      <c r="K53" s="13">
        <f t="shared" si="12"/>
        <v>0</v>
      </c>
    </row>
    <row r="54" spans="1:11" s="1" customFormat="1" ht="12" customHeight="1">
      <c r="A54" s="4"/>
      <c r="B54" s="37" t="s">
        <v>73</v>
      </c>
      <c r="C54" s="145"/>
      <c r="D54" s="12">
        <f t="shared" si="7"/>
        <v>0</v>
      </c>
      <c r="E54" s="31">
        <f t="shared" si="8"/>
        <v>0</v>
      </c>
      <c r="F54" s="130"/>
      <c r="G54" s="12">
        <f t="shared" si="9"/>
        <v>0</v>
      </c>
      <c r="H54" s="31">
        <f t="shared" si="10"/>
        <v>0</v>
      </c>
      <c r="I54" s="130"/>
      <c r="J54" s="12">
        <f t="shared" si="11"/>
        <v>0</v>
      </c>
      <c r="K54" s="13">
        <f t="shared" si="12"/>
        <v>0</v>
      </c>
    </row>
    <row r="55" spans="1:11" s="1" customFormat="1" ht="16.5" customHeight="1">
      <c r="A55" s="4"/>
      <c r="B55" s="37" t="s">
        <v>70</v>
      </c>
      <c r="C55" s="145"/>
      <c r="D55" s="12">
        <f t="shared" si="7"/>
        <v>0</v>
      </c>
      <c r="E55" s="31">
        <f t="shared" si="8"/>
        <v>0</v>
      </c>
      <c r="F55" s="130"/>
      <c r="G55" s="12">
        <f t="shared" si="9"/>
        <v>0</v>
      </c>
      <c r="H55" s="31">
        <f t="shared" si="10"/>
        <v>0</v>
      </c>
      <c r="I55" s="130"/>
      <c r="J55" s="12">
        <f t="shared" si="11"/>
        <v>0</v>
      </c>
      <c r="K55" s="13">
        <f t="shared" si="12"/>
        <v>0</v>
      </c>
    </row>
    <row r="56" spans="1:11" s="1" customFormat="1" ht="12.75">
      <c r="A56" s="4"/>
      <c r="B56" s="37" t="s">
        <v>74</v>
      </c>
      <c r="C56" s="145"/>
      <c r="D56" s="12">
        <f t="shared" si="7"/>
        <v>0</v>
      </c>
      <c r="E56" s="31">
        <f t="shared" si="8"/>
        <v>0</v>
      </c>
      <c r="F56" s="130"/>
      <c r="G56" s="12">
        <f t="shared" si="9"/>
        <v>0</v>
      </c>
      <c r="H56" s="31">
        <f t="shared" si="10"/>
        <v>0</v>
      </c>
      <c r="I56" s="130"/>
      <c r="J56" s="12">
        <f t="shared" si="11"/>
        <v>0</v>
      </c>
      <c r="K56" s="13">
        <f t="shared" si="12"/>
        <v>0</v>
      </c>
    </row>
    <row r="57" spans="1:11" s="1" customFormat="1" ht="13.5" thickBot="1">
      <c r="A57" s="4"/>
      <c r="B57" s="37" t="s">
        <v>33</v>
      </c>
      <c r="C57" s="150"/>
      <c r="D57" s="12">
        <f t="shared" si="7"/>
        <v>0</v>
      </c>
      <c r="E57" s="31">
        <f t="shared" si="8"/>
        <v>0</v>
      </c>
      <c r="F57" s="137"/>
      <c r="G57" s="12">
        <f t="shared" si="9"/>
        <v>0</v>
      </c>
      <c r="H57" s="31">
        <f t="shared" si="10"/>
        <v>0</v>
      </c>
      <c r="I57" s="130"/>
      <c r="J57" s="12">
        <f t="shared" si="11"/>
        <v>0</v>
      </c>
      <c r="K57" s="13">
        <f t="shared" si="12"/>
        <v>0</v>
      </c>
    </row>
    <row r="58" spans="1:11" s="6" customFormat="1" ht="18.75" customHeight="1" thickBot="1">
      <c r="A58" s="80"/>
      <c r="B58" s="81" t="s">
        <v>22</v>
      </c>
      <c r="C58" s="143">
        <f>C48+C47+C46+C43+C38+C34+C33+C32+C27+C22+C18+C17+C16+C14+C13+C11+C10+C8+C5</f>
        <v>5</v>
      </c>
      <c r="D58" s="213">
        <f t="shared" si="7"/>
        <v>0.1395926685930455</v>
      </c>
      <c r="E58" s="32"/>
      <c r="F58" s="143">
        <f>F48+F47+F46+F43+F38+F34+F33+F32+F27+F22+F18+F17+F16+F14+F13+F11+F10+F8+F5</f>
        <v>2716</v>
      </c>
      <c r="G58" s="214">
        <f t="shared" si="9"/>
        <v>13.695072849618922</v>
      </c>
      <c r="H58" s="32"/>
      <c r="I58" s="143">
        <f>I48+I47+I46+I43+I38+I34+I33+I32+I27+I22+I18+I17+I16+I14+I13+I11+I10+I8+I5</f>
        <v>2817</v>
      </c>
      <c r="J58" s="214">
        <f t="shared" si="11"/>
        <v>12.031366117417933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="95" zoomScaleNormal="95" zoomScalePageLayoutView="0" workbookViewId="0" topLeftCell="A1">
      <pane ySplit="4" topLeftCell="A5" activePane="bottomLeft" state="frozen"/>
      <selection pane="topLeft" activeCell="C7" sqref="C7"/>
      <selection pane="bottomLeft" activeCell="J24" sqref="J24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9" t="s">
        <v>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2:11" s="6" customFormat="1" ht="24" customHeight="1" thickBot="1">
      <c r="B2" s="209"/>
      <c r="C2" s="209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4.25" customHeight="1">
      <c r="A3" s="51" t="s">
        <v>0</v>
      </c>
      <c r="B3" s="253" t="s">
        <v>5</v>
      </c>
      <c r="C3" s="174" t="s">
        <v>1</v>
      </c>
      <c r="D3" s="175"/>
      <c r="E3" s="175"/>
      <c r="F3" s="174" t="s">
        <v>2</v>
      </c>
      <c r="G3" s="175"/>
      <c r="H3" s="175"/>
      <c r="I3" s="174" t="s">
        <v>3</v>
      </c>
      <c r="J3" s="175"/>
      <c r="K3" s="176"/>
    </row>
    <row r="4" spans="1:11" ht="34.5" customHeight="1" thickBot="1">
      <c r="A4" s="52" t="s">
        <v>4</v>
      </c>
      <c r="B4" s="254"/>
      <c r="C4" s="177" t="s">
        <v>6</v>
      </c>
      <c r="D4" s="178" t="s">
        <v>7</v>
      </c>
      <c r="E4" s="179" t="s">
        <v>8</v>
      </c>
      <c r="F4" s="177" t="s">
        <v>6</v>
      </c>
      <c r="G4" s="178" t="s">
        <v>7</v>
      </c>
      <c r="H4" s="179" t="s">
        <v>8</v>
      </c>
      <c r="I4" s="177" t="s">
        <v>6</v>
      </c>
      <c r="J4" s="178" t="s">
        <v>7</v>
      </c>
      <c r="K4" s="180" t="s">
        <v>8</v>
      </c>
    </row>
    <row r="5" spans="1:11" s="6" customFormat="1" ht="18" customHeight="1" thickBot="1">
      <c r="A5" s="112" t="s">
        <v>9</v>
      </c>
      <c r="B5" s="98" t="s">
        <v>26</v>
      </c>
      <c r="C5" s="133">
        <f>SUM(Област2019:КОЦ!C5)</f>
        <v>435</v>
      </c>
      <c r="D5" s="105">
        <f aca="true" t="shared" si="0" ref="D5:D36">C5*1000/$D$2</f>
        <v>12.144562167594957</v>
      </c>
      <c r="E5" s="106">
        <f aca="true" t="shared" si="1" ref="E5:E36">C5*100/C$58</f>
        <v>7.776188773686092</v>
      </c>
      <c r="F5" s="133">
        <f>SUM(Област2019:КОЦ!F5)</f>
        <v>863</v>
      </c>
      <c r="G5" s="105">
        <f aca="true" t="shared" si="2" ref="G5:G36">F5*1000/$G$2</f>
        <v>4.351564016649901</v>
      </c>
      <c r="H5" s="106">
        <f aca="true" t="shared" si="3" ref="H5:H36">F5*100/F$58</f>
        <v>2.3588257803531407</v>
      </c>
      <c r="I5" s="133">
        <f aca="true" t="shared" si="4" ref="I5:I36">SUM(C5,F5)</f>
        <v>1298</v>
      </c>
      <c r="J5" s="105">
        <f aca="true" t="shared" si="5" ref="J5:J36">I5*1000/$J$2</f>
        <v>5.543739162374326</v>
      </c>
      <c r="K5" s="181">
        <f aca="true" t="shared" si="6" ref="K5:K36">I5*100/I$58</f>
        <v>3.0772878141299196</v>
      </c>
    </row>
    <row r="6" spans="1:11" s="7" customFormat="1" ht="17.25" customHeight="1">
      <c r="A6" s="4"/>
      <c r="B6" s="39" t="s">
        <v>36</v>
      </c>
      <c r="C6" s="166">
        <f>SUM(Област2019:КОЦ!C6)</f>
        <v>344</v>
      </c>
      <c r="D6" s="53">
        <f t="shared" si="0"/>
        <v>9.60397559920153</v>
      </c>
      <c r="E6" s="35">
        <f t="shared" si="1"/>
        <v>6.149445834823025</v>
      </c>
      <c r="F6" s="166">
        <f>SUM(Област2019:КОЦ!F6)</f>
        <v>428</v>
      </c>
      <c r="G6" s="24">
        <f t="shared" si="2"/>
        <v>2.1581337185702867</v>
      </c>
      <c r="H6" s="35">
        <f t="shared" si="3"/>
        <v>1.1698463893292517</v>
      </c>
      <c r="I6" s="169">
        <f t="shared" si="4"/>
        <v>772</v>
      </c>
      <c r="J6" s="24">
        <f t="shared" si="5"/>
        <v>3.297200796111695</v>
      </c>
      <c r="K6" s="54">
        <f t="shared" si="6"/>
        <v>1.8302513039355144</v>
      </c>
    </row>
    <row r="7" spans="1:11" s="7" customFormat="1" ht="18.75" customHeight="1" thickBot="1">
      <c r="A7" s="4"/>
      <c r="B7" s="38" t="s">
        <v>37</v>
      </c>
      <c r="C7" s="171">
        <f>SUM(Област2019:КОЦ!C7)</f>
        <v>0</v>
      </c>
      <c r="D7" s="53">
        <f t="shared" si="0"/>
        <v>0</v>
      </c>
      <c r="E7" s="35">
        <f t="shared" si="1"/>
        <v>0</v>
      </c>
      <c r="F7" s="167">
        <f>SUM(Област2019:КОЦ!F7)</f>
        <v>49</v>
      </c>
      <c r="G7" s="55">
        <f t="shared" si="2"/>
        <v>0.24707605656528986</v>
      </c>
      <c r="H7" s="33">
        <f t="shared" si="3"/>
        <v>0.13393101186246106</v>
      </c>
      <c r="I7" s="172">
        <f t="shared" si="4"/>
        <v>49</v>
      </c>
      <c r="J7" s="55">
        <f t="shared" si="5"/>
        <v>0.2092782888723744</v>
      </c>
      <c r="K7" s="54">
        <f t="shared" si="6"/>
        <v>0.1161688003793267</v>
      </c>
    </row>
    <row r="8" spans="1:11" s="6" customFormat="1" ht="18" customHeight="1" thickBot="1">
      <c r="A8" s="112" t="s">
        <v>10</v>
      </c>
      <c r="B8" s="98" t="s">
        <v>38</v>
      </c>
      <c r="C8" s="133">
        <f>SUM(Област2019:КОЦ!C8)</f>
        <v>17</v>
      </c>
      <c r="D8" s="105">
        <f t="shared" si="0"/>
        <v>0.47461507321635465</v>
      </c>
      <c r="E8" s="106">
        <f t="shared" si="1"/>
        <v>0.3038970325348588</v>
      </c>
      <c r="F8" s="133">
        <f>SUM(Област2019:КОЦ!F8)</f>
        <v>2932</v>
      </c>
      <c r="G8" s="105">
        <f t="shared" si="2"/>
        <v>14.784224445906732</v>
      </c>
      <c r="H8" s="106">
        <f t="shared" si="3"/>
        <v>8.01399442409665</v>
      </c>
      <c r="I8" s="133">
        <f t="shared" si="4"/>
        <v>2949</v>
      </c>
      <c r="J8" s="105">
        <f t="shared" si="5"/>
        <v>12.595136201727186</v>
      </c>
      <c r="K8" s="181">
        <f t="shared" si="6"/>
        <v>6.991465149359886</v>
      </c>
    </row>
    <row r="9" spans="1:11" s="7" customFormat="1" ht="15" customHeight="1" thickBot="1">
      <c r="A9" s="16"/>
      <c r="B9" s="39" t="s">
        <v>39</v>
      </c>
      <c r="C9" s="168">
        <f>SUM(Област2019:КОЦ!C9)</f>
        <v>0</v>
      </c>
      <c r="D9" s="53">
        <f t="shared" si="0"/>
        <v>0</v>
      </c>
      <c r="E9" s="56">
        <f t="shared" si="1"/>
        <v>0</v>
      </c>
      <c r="F9" s="168">
        <f>SUM(Област2019:КОЦ!F9)</f>
        <v>2236</v>
      </c>
      <c r="G9" s="53">
        <f t="shared" si="2"/>
        <v>11.27473596897935</v>
      </c>
      <c r="H9" s="57">
        <f t="shared" si="3"/>
        <v>6.111627398458427</v>
      </c>
      <c r="I9" s="169">
        <f t="shared" si="4"/>
        <v>2236</v>
      </c>
      <c r="J9" s="53">
        <f t="shared" si="5"/>
        <v>9.549923549359779</v>
      </c>
      <c r="K9" s="58">
        <f t="shared" si="6"/>
        <v>5.301090564248459</v>
      </c>
    </row>
    <row r="10" spans="1:11" s="6" customFormat="1" ht="20.25" customHeight="1" thickBot="1">
      <c r="A10" s="89" t="s">
        <v>11</v>
      </c>
      <c r="B10" s="90" t="s">
        <v>40</v>
      </c>
      <c r="C10" s="133">
        <f>SUM(Област2019:КОЦ!C10)</f>
        <v>0</v>
      </c>
      <c r="D10" s="105">
        <f t="shared" si="0"/>
        <v>0</v>
      </c>
      <c r="E10" s="106">
        <f t="shared" si="1"/>
        <v>0</v>
      </c>
      <c r="F10" s="133">
        <f>SUM(Област2019:КОЦ!F10)</f>
        <v>217</v>
      </c>
      <c r="G10" s="105">
        <f t="shared" si="2"/>
        <v>1.0941939647891408</v>
      </c>
      <c r="H10" s="106">
        <f t="shared" si="3"/>
        <v>0.5931230525337561</v>
      </c>
      <c r="I10" s="133">
        <f t="shared" si="4"/>
        <v>217</v>
      </c>
      <c r="J10" s="105">
        <f t="shared" si="5"/>
        <v>0.9268038507205153</v>
      </c>
      <c r="K10" s="181">
        <f t="shared" si="6"/>
        <v>0.514461830251304</v>
      </c>
    </row>
    <row r="11" spans="1:11" s="7" customFormat="1" ht="27.75" customHeight="1" thickBot="1">
      <c r="A11" s="96" t="s">
        <v>12</v>
      </c>
      <c r="B11" s="140" t="s">
        <v>41</v>
      </c>
      <c r="C11" s="133">
        <f>SUM(Област2019:КОЦ!C11)</f>
        <v>4</v>
      </c>
      <c r="D11" s="105">
        <f t="shared" si="0"/>
        <v>0.11167413487443639</v>
      </c>
      <c r="E11" s="190">
        <f t="shared" si="1"/>
        <v>0.07150518412584912</v>
      </c>
      <c r="F11" s="133">
        <f>SUM(Област2019:КОЦ!F11)</f>
        <v>1029</v>
      </c>
      <c r="G11" s="189">
        <f t="shared" si="2"/>
        <v>5.188597187871086</v>
      </c>
      <c r="H11" s="106">
        <f t="shared" si="3"/>
        <v>2.812551249111682</v>
      </c>
      <c r="I11" s="183">
        <f t="shared" si="4"/>
        <v>1033</v>
      </c>
      <c r="J11" s="189">
        <f t="shared" si="5"/>
        <v>4.411928008268628</v>
      </c>
      <c r="K11" s="191">
        <f t="shared" si="6"/>
        <v>2.449027975343765</v>
      </c>
    </row>
    <row r="12" spans="1:11" s="6" customFormat="1" ht="14.25" customHeight="1" thickBot="1">
      <c r="A12" s="17"/>
      <c r="B12" s="40" t="s">
        <v>78</v>
      </c>
      <c r="C12" s="168">
        <f>SUM(Област2019:КОЦ!C12)</f>
        <v>4</v>
      </c>
      <c r="D12" s="59">
        <f t="shared" si="0"/>
        <v>0.11167413487443639</v>
      </c>
      <c r="E12" s="60">
        <f t="shared" si="1"/>
        <v>0.07150518412584912</v>
      </c>
      <c r="F12" s="168">
        <f>SUM(Област2019:КОЦ!F12)</f>
        <v>1012</v>
      </c>
      <c r="G12" s="59">
        <f t="shared" si="2"/>
        <v>5.102876923348435</v>
      </c>
      <c r="H12" s="33">
        <f t="shared" si="3"/>
        <v>2.7660853878532774</v>
      </c>
      <c r="I12" s="167">
        <f t="shared" si="4"/>
        <v>1016</v>
      </c>
      <c r="J12" s="59">
        <f t="shared" si="5"/>
        <v>4.339321254986376</v>
      </c>
      <c r="K12" s="61">
        <f t="shared" si="6"/>
        <v>2.408724513987672</v>
      </c>
    </row>
    <row r="13" spans="1:11" s="6" customFormat="1" ht="14.25" customHeight="1" thickBot="1">
      <c r="A13" s="97" t="s">
        <v>13</v>
      </c>
      <c r="B13" s="98" t="s">
        <v>42</v>
      </c>
      <c r="C13" s="210">
        <f>SUM(Област2019:КОЦ!C13)</f>
        <v>1</v>
      </c>
      <c r="D13" s="105">
        <f t="shared" si="0"/>
        <v>0.027918533718609098</v>
      </c>
      <c r="E13" s="106">
        <f t="shared" si="1"/>
        <v>0.01787629603146228</v>
      </c>
      <c r="F13" s="133">
        <f>SUM(Област2019:КОЦ!F13)</f>
        <v>594</v>
      </c>
      <c r="G13" s="105">
        <f t="shared" si="2"/>
        <v>2.9951668897914727</v>
      </c>
      <c r="H13" s="106">
        <f t="shared" si="3"/>
        <v>1.6235718580877931</v>
      </c>
      <c r="I13" s="133">
        <f t="shared" si="4"/>
        <v>595</v>
      </c>
      <c r="J13" s="105">
        <f t="shared" si="5"/>
        <v>2.541236364878832</v>
      </c>
      <c r="K13" s="181">
        <f t="shared" si="6"/>
        <v>1.4106211474632526</v>
      </c>
    </row>
    <row r="14" spans="1:11" s="8" customFormat="1" ht="16.5" customHeight="1" thickBot="1">
      <c r="A14" s="97" t="s">
        <v>14</v>
      </c>
      <c r="B14" s="90" t="s">
        <v>43</v>
      </c>
      <c r="C14" s="133">
        <f>SUM(Област2019:КОЦ!C14)</f>
        <v>7</v>
      </c>
      <c r="D14" s="189">
        <f t="shared" si="0"/>
        <v>0.1954297360302637</v>
      </c>
      <c r="E14" s="190">
        <f t="shared" si="1"/>
        <v>0.12513407222023595</v>
      </c>
      <c r="F14" s="133">
        <f>SUM(Област2019:КОЦ!F14)</f>
        <v>1708</v>
      </c>
      <c r="G14" s="189">
        <f t="shared" si="2"/>
        <v>8.612365400275818</v>
      </c>
      <c r="H14" s="106">
        <f t="shared" si="3"/>
        <v>4.668452413491499</v>
      </c>
      <c r="I14" s="183">
        <f t="shared" si="4"/>
        <v>1715</v>
      </c>
      <c r="J14" s="189">
        <f t="shared" si="5"/>
        <v>7.324740110533105</v>
      </c>
      <c r="K14" s="191">
        <f t="shared" si="6"/>
        <v>4.0659080132764345</v>
      </c>
    </row>
    <row r="15" spans="1:11" s="7" customFormat="1" ht="14.25" customHeight="1" thickBot="1">
      <c r="A15" s="23"/>
      <c r="B15" s="45" t="s">
        <v>44</v>
      </c>
      <c r="C15" s="168">
        <f>SUM(Област2019:КОЦ!C15)</f>
        <v>1</v>
      </c>
      <c r="D15" s="59">
        <f t="shared" si="0"/>
        <v>0.027918533718609098</v>
      </c>
      <c r="E15" s="60">
        <f t="shared" si="1"/>
        <v>0.01787629603146228</v>
      </c>
      <c r="F15" s="168">
        <f>SUM(Област2019:КОЦ!F15)</f>
        <v>69</v>
      </c>
      <c r="G15" s="59">
        <f t="shared" si="2"/>
        <v>0.34792342659193876</v>
      </c>
      <c r="H15" s="33">
        <f t="shared" si="3"/>
        <v>0.1885967309899962</v>
      </c>
      <c r="I15" s="167">
        <f t="shared" si="4"/>
        <v>70</v>
      </c>
      <c r="J15" s="59">
        <f t="shared" si="5"/>
        <v>0.298968984103392</v>
      </c>
      <c r="K15" s="61">
        <f t="shared" si="6"/>
        <v>0.16595542911332384</v>
      </c>
    </row>
    <row r="16" spans="1:11" s="7" customFormat="1" ht="18" customHeight="1" thickBot="1">
      <c r="A16" s="187" t="s">
        <v>15</v>
      </c>
      <c r="B16" s="98" t="s">
        <v>27</v>
      </c>
      <c r="C16" s="133">
        <f>SUM(Област2019:КОЦ!C16)</f>
        <v>18</v>
      </c>
      <c r="D16" s="189">
        <f t="shared" si="0"/>
        <v>0.5025336069349637</v>
      </c>
      <c r="E16" s="190">
        <f t="shared" si="1"/>
        <v>0.32177332856632107</v>
      </c>
      <c r="F16" s="133">
        <f>SUM(Област2019:КОЦ!F16)</f>
        <v>975</v>
      </c>
      <c r="G16" s="189">
        <f t="shared" si="2"/>
        <v>4.916309288799135</v>
      </c>
      <c r="H16" s="106">
        <f t="shared" si="3"/>
        <v>2.664953807467337</v>
      </c>
      <c r="I16" s="183">
        <f t="shared" si="4"/>
        <v>993</v>
      </c>
      <c r="J16" s="189">
        <f t="shared" si="5"/>
        <v>4.2410885887809755</v>
      </c>
      <c r="K16" s="191">
        <f t="shared" si="6"/>
        <v>2.3541963015647225</v>
      </c>
    </row>
    <row r="17" spans="1:11" s="7" customFormat="1" ht="18" customHeight="1" thickBot="1">
      <c r="A17" s="188" t="s">
        <v>16</v>
      </c>
      <c r="B17" s="90" t="s">
        <v>45</v>
      </c>
      <c r="C17" s="133">
        <f>SUM(Област2019:КОЦ!C17)</f>
        <v>19</v>
      </c>
      <c r="D17" s="192">
        <f t="shared" si="0"/>
        <v>0.5304521406535728</v>
      </c>
      <c r="E17" s="193">
        <f t="shared" si="1"/>
        <v>0.33964962459778336</v>
      </c>
      <c r="F17" s="133">
        <f>SUM(Област2019:КОЦ!F17)</f>
        <v>641</v>
      </c>
      <c r="G17" s="192">
        <f t="shared" si="2"/>
        <v>3.2321582093540977</v>
      </c>
      <c r="H17" s="194">
        <f t="shared" si="3"/>
        <v>1.7520362980375006</v>
      </c>
      <c r="I17" s="185">
        <f t="shared" si="4"/>
        <v>660</v>
      </c>
      <c r="J17" s="192">
        <f t="shared" si="5"/>
        <v>2.8188504215462675</v>
      </c>
      <c r="K17" s="195">
        <f t="shared" si="6"/>
        <v>1.5647226173541964</v>
      </c>
    </row>
    <row r="18" spans="1:11" s="6" customFormat="1" ht="15.75" customHeight="1" thickBot="1">
      <c r="A18" s="97" t="s">
        <v>17</v>
      </c>
      <c r="B18" s="140" t="s">
        <v>46</v>
      </c>
      <c r="C18" s="133">
        <f>SUM(Област2019:КОЦ!C18)</f>
        <v>2</v>
      </c>
      <c r="D18" s="105">
        <f t="shared" si="0"/>
        <v>0.055837067437218196</v>
      </c>
      <c r="E18" s="106">
        <f t="shared" si="1"/>
        <v>0.03575259206292456</v>
      </c>
      <c r="F18" s="133">
        <f>SUM(Област2019:КОЦ!F18)</f>
        <v>8886</v>
      </c>
      <c r="G18" s="105">
        <f t="shared" si="2"/>
        <v>44.806486502840116</v>
      </c>
      <c r="H18" s="106">
        <f t="shared" si="3"/>
        <v>24.287979008363855</v>
      </c>
      <c r="I18" s="133">
        <f t="shared" si="4"/>
        <v>8888</v>
      </c>
      <c r="J18" s="105">
        <f t="shared" si="5"/>
        <v>37.9605190101564</v>
      </c>
      <c r="K18" s="181">
        <f t="shared" si="6"/>
        <v>21.071597913703176</v>
      </c>
    </row>
    <row r="19" spans="1:11" s="7" customFormat="1" ht="12.75" customHeight="1">
      <c r="A19" s="4"/>
      <c r="B19" s="39" t="s">
        <v>47</v>
      </c>
      <c r="C19" s="166">
        <f>SUM(Област2019:КОЦ!C19)</f>
        <v>0</v>
      </c>
      <c r="D19" s="53">
        <f t="shared" si="0"/>
        <v>0</v>
      </c>
      <c r="E19" s="56">
        <f t="shared" si="1"/>
        <v>0</v>
      </c>
      <c r="F19" s="166">
        <f>SUM(Област2019:КОЦ!F19)</f>
        <v>1</v>
      </c>
      <c r="G19" s="53">
        <f t="shared" si="2"/>
        <v>0.005042368501332446</v>
      </c>
      <c r="H19" s="35">
        <f t="shared" si="3"/>
        <v>0.0027332859563767562</v>
      </c>
      <c r="I19" s="169">
        <f t="shared" si="4"/>
        <v>1</v>
      </c>
      <c r="J19" s="53">
        <f t="shared" si="5"/>
        <v>0.004270985487191315</v>
      </c>
      <c r="K19" s="58">
        <f t="shared" si="6"/>
        <v>0.002370791844476055</v>
      </c>
    </row>
    <row r="20" spans="1:11" s="7" customFormat="1" ht="14.25" customHeight="1">
      <c r="A20" s="4"/>
      <c r="B20" s="37" t="s">
        <v>48</v>
      </c>
      <c r="C20" s="170">
        <f>SUM(Област2019:КОЦ!C20)</f>
        <v>0</v>
      </c>
      <c r="D20" s="62">
        <f t="shared" si="0"/>
        <v>0</v>
      </c>
      <c r="E20" s="63">
        <f t="shared" si="1"/>
        <v>0</v>
      </c>
      <c r="F20" s="170">
        <f>SUM(Област2019:КОЦ!F20)</f>
        <v>2475</v>
      </c>
      <c r="G20" s="62">
        <f t="shared" si="2"/>
        <v>12.479862040797803</v>
      </c>
      <c r="H20" s="36">
        <f t="shared" si="3"/>
        <v>6.764882742032471</v>
      </c>
      <c r="I20" s="170">
        <f t="shared" si="4"/>
        <v>2475</v>
      </c>
      <c r="J20" s="62">
        <f t="shared" si="5"/>
        <v>10.570689080798504</v>
      </c>
      <c r="K20" s="64">
        <f t="shared" si="6"/>
        <v>5.8677098150782365</v>
      </c>
    </row>
    <row r="21" spans="1:11" s="7" customFormat="1" ht="15" customHeight="1" thickBot="1">
      <c r="A21" s="4"/>
      <c r="B21" s="37" t="s">
        <v>49</v>
      </c>
      <c r="C21" s="171">
        <f>SUM(Област2019:КОЦ!C21)</f>
        <v>0</v>
      </c>
      <c r="D21" s="53">
        <f t="shared" si="0"/>
        <v>0</v>
      </c>
      <c r="E21" s="56">
        <f t="shared" si="1"/>
        <v>0</v>
      </c>
      <c r="F21" s="167">
        <f>SUM(Област2019:КОЦ!F21)</f>
        <v>1254</v>
      </c>
      <c r="G21" s="53">
        <f t="shared" si="2"/>
        <v>6.3231301006708875</v>
      </c>
      <c r="H21" s="33">
        <f t="shared" si="3"/>
        <v>3.427540589296452</v>
      </c>
      <c r="I21" s="169">
        <f t="shared" si="4"/>
        <v>1254</v>
      </c>
      <c r="J21" s="53">
        <f t="shared" si="5"/>
        <v>5.355815800937909</v>
      </c>
      <c r="K21" s="58">
        <f t="shared" si="6"/>
        <v>2.972972972972973</v>
      </c>
    </row>
    <row r="22" spans="1:11" s="6" customFormat="1" ht="12.75" customHeight="1" thickBot="1">
      <c r="A22" s="97" t="s">
        <v>28</v>
      </c>
      <c r="B22" s="90" t="s">
        <v>50</v>
      </c>
      <c r="C22" s="133">
        <f>SUM(Област2019:КОЦ!C22)</f>
        <v>3073</v>
      </c>
      <c r="D22" s="105">
        <f t="shared" si="0"/>
        <v>85.79365411728575</v>
      </c>
      <c r="E22" s="106">
        <f t="shared" si="1"/>
        <v>54.93385770468359</v>
      </c>
      <c r="F22" s="133">
        <f>SUM(Област2019:КОЦ!F22)</f>
        <v>5330</v>
      </c>
      <c r="G22" s="105">
        <f t="shared" si="2"/>
        <v>26.875824112101938</v>
      </c>
      <c r="H22" s="106">
        <f t="shared" si="3"/>
        <v>14.56841414748811</v>
      </c>
      <c r="I22" s="133">
        <f t="shared" si="4"/>
        <v>8403</v>
      </c>
      <c r="J22" s="105">
        <f t="shared" si="5"/>
        <v>35.889091048868615</v>
      </c>
      <c r="K22" s="181">
        <f t="shared" si="6"/>
        <v>19.921763869132292</v>
      </c>
    </row>
    <row r="23" spans="1:11" s="7" customFormat="1" ht="15.75" customHeight="1">
      <c r="A23" s="4"/>
      <c r="B23" s="39" t="s">
        <v>51</v>
      </c>
      <c r="C23" s="166">
        <f>SUM(Област2019:КОЦ!C23)</f>
        <v>269</v>
      </c>
      <c r="D23" s="53">
        <f t="shared" si="0"/>
        <v>7.510085570305847</v>
      </c>
      <c r="E23" s="35">
        <f t="shared" si="1"/>
        <v>4.808723632463353</v>
      </c>
      <c r="F23" s="166">
        <f>SUM(Област2019:КОЦ!F23)</f>
        <v>20</v>
      </c>
      <c r="G23" s="24">
        <f t="shared" si="2"/>
        <v>0.10084737002664891</v>
      </c>
      <c r="H23" s="65">
        <f t="shared" si="3"/>
        <v>0.05466571912753512</v>
      </c>
      <c r="I23" s="169">
        <f t="shared" si="4"/>
        <v>289</v>
      </c>
      <c r="J23" s="24">
        <f t="shared" si="5"/>
        <v>1.23431480579829</v>
      </c>
      <c r="K23" s="54">
        <f t="shared" si="6"/>
        <v>0.6851588430535799</v>
      </c>
    </row>
    <row r="24" spans="1:11" s="7" customFormat="1" ht="15.75" customHeight="1">
      <c r="A24" s="4"/>
      <c r="B24" s="37" t="s">
        <v>52</v>
      </c>
      <c r="C24" s="170">
        <f>SUM(Област2019:КОЦ!C24)</f>
        <v>1123</v>
      </c>
      <c r="D24" s="62">
        <f t="shared" si="0"/>
        <v>31.352513365998018</v>
      </c>
      <c r="E24" s="36">
        <f t="shared" si="1"/>
        <v>20.07508044333214</v>
      </c>
      <c r="F24" s="170">
        <f>SUM(Област2019:КОЦ!F24)</f>
        <v>2102</v>
      </c>
      <c r="G24" s="26">
        <f t="shared" si="2"/>
        <v>10.599058589800801</v>
      </c>
      <c r="H24" s="66">
        <f t="shared" si="3"/>
        <v>5.745367080303941</v>
      </c>
      <c r="I24" s="170">
        <f t="shared" si="4"/>
        <v>3225</v>
      </c>
      <c r="J24" s="26">
        <f t="shared" si="5"/>
        <v>13.773928196191989</v>
      </c>
      <c r="K24" s="67">
        <f t="shared" si="6"/>
        <v>7.6458036984352775</v>
      </c>
    </row>
    <row r="25" spans="1:11" s="7" customFormat="1" ht="17.25" customHeight="1">
      <c r="A25" s="4"/>
      <c r="B25" s="37" t="s">
        <v>85</v>
      </c>
      <c r="C25" s="170">
        <f>SUM(Област2019:КОЦ!C25)</f>
        <v>0</v>
      </c>
      <c r="D25" s="62">
        <f t="shared" si="0"/>
        <v>0</v>
      </c>
      <c r="E25" s="36">
        <f t="shared" si="1"/>
        <v>0</v>
      </c>
      <c r="F25" s="170">
        <f>SUM(Област2019:КОЦ!F25)</f>
        <v>1198</v>
      </c>
      <c r="G25" s="26">
        <f t="shared" si="2"/>
        <v>6.04075746459627</v>
      </c>
      <c r="H25" s="66">
        <f t="shared" si="3"/>
        <v>3.274476575739354</v>
      </c>
      <c r="I25" s="170">
        <f t="shared" si="4"/>
        <v>1198</v>
      </c>
      <c r="J25" s="26">
        <f t="shared" si="5"/>
        <v>5.1166406136551945</v>
      </c>
      <c r="K25" s="67">
        <f t="shared" si="6"/>
        <v>2.840208629682314</v>
      </c>
    </row>
    <row r="26" spans="1:11" s="7" customFormat="1" ht="15" customHeight="1" thickBot="1">
      <c r="A26" s="4"/>
      <c r="B26" s="37" t="s">
        <v>86</v>
      </c>
      <c r="C26" s="171">
        <f>SUM(Област2019:КОЦ!C26)</f>
        <v>25</v>
      </c>
      <c r="D26" s="53">
        <f t="shared" si="0"/>
        <v>0.6979633429652274</v>
      </c>
      <c r="E26" s="35">
        <f t="shared" si="1"/>
        <v>0.44690740078655705</v>
      </c>
      <c r="F26" s="167">
        <f>SUM(Област2019:КОЦ!F26)</f>
        <v>133</v>
      </c>
      <c r="G26" s="24">
        <f t="shared" si="2"/>
        <v>0.6706350106772153</v>
      </c>
      <c r="H26" s="57">
        <f t="shared" si="3"/>
        <v>0.36352703219810856</v>
      </c>
      <c r="I26" s="169">
        <f t="shared" si="4"/>
        <v>158</v>
      </c>
      <c r="J26" s="24">
        <f t="shared" si="5"/>
        <v>0.6748157069762277</v>
      </c>
      <c r="K26" s="54">
        <f t="shared" si="6"/>
        <v>0.3745851114272167</v>
      </c>
    </row>
    <row r="27" spans="1:11" s="6" customFormat="1" ht="15" customHeight="1" thickBot="1">
      <c r="A27" s="97" t="s">
        <v>18</v>
      </c>
      <c r="B27" s="90" t="s">
        <v>53</v>
      </c>
      <c r="C27" s="133">
        <f>SUM(Област2019:КОЦ!C27)</f>
        <v>148</v>
      </c>
      <c r="D27" s="92">
        <f t="shared" si="0"/>
        <v>4.131942990354147</v>
      </c>
      <c r="E27" s="93">
        <f t="shared" si="1"/>
        <v>2.6456918126564175</v>
      </c>
      <c r="F27" s="133">
        <f>SUM(Област2019:КОЦ!F27)</f>
        <v>3523</v>
      </c>
      <c r="G27" s="92">
        <f t="shared" si="2"/>
        <v>17.764264230194208</v>
      </c>
      <c r="H27" s="106">
        <f t="shared" si="3"/>
        <v>9.629366424315311</v>
      </c>
      <c r="I27" s="143">
        <f t="shared" si="4"/>
        <v>3671</v>
      </c>
      <c r="J27" s="92">
        <f t="shared" si="5"/>
        <v>15.678787723479315</v>
      </c>
      <c r="K27" s="111">
        <f t="shared" si="6"/>
        <v>8.703176861071597</v>
      </c>
    </row>
    <row r="28" spans="1:11" s="7" customFormat="1" ht="13.5" customHeight="1">
      <c r="A28" s="4"/>
      <c r="B28" s="39" t="s">
        <v>54</v>
      </c>
      <c r="C28" s="166">
        <f>SUM(Област2019:КОЦ!C28)</f>
        <v>0</v>
      </c>
      <c r="D28" s="53">
        <f t="shared" si="0"/>
        <v>0</v>
      </c>
      <c r="E28" s="56">
        <f t="shared" si="1"/>
        <v>0</v>
      </c>
      <c r="F28" s="166">
        <f>SUM(Област2019:КОЦ!F28)</f>
        <v>179</v>
      </c>
      <c r="G28" s="53">
        <f t="shared" si="2"/>
        <v>0.9025839617385079</v>
      </c>
      <c r="H28" s="35">
        <f t="shared" si="3"/>
        <v>0.48925818619143935</v>
      </c>
      <c r="I28" s="136">
        <f t="shared" si="4"/>
        <v>179</v>
      </c>
      <c r="J28" s="53">
        <f t="shared" si="5"/>
        <v>0.7645064022072453</v>
      </c>
      <c r="K28" s="58">
        <f t="shared" si="6"/>
        <v>0.4243717401612139</v>
      </c>
    </row>
    <row r="29" spans="1:11" s="7" customFormat="1" ht="13.5" customHeight="1">
      <c r="A29" s="4"/>
      <c r="B29" s="37" t="s">
        <v>55</v>
      </c>
      <c r="C29" s="170">
        <f>SUM(Област2019:КОЦ!C29)</f>
        <v>0</v>
      </c>
      <c r="D29" s="62">
        <f t="shared" si="0"/>
        <v>0</v>
      </c>
      <c r="E29" s="63">
        <f t="shared" si="1"/>
        <v>0</v>
      </c>
      <c r="F29" s="169">
        <f>SUM(Област2019:КОЦ!F29)</f>
        <v>0</v>
      </c>
      <c r="G29" s="62">
        <f t="shared" si="2"/>
        <v>0</v>
      </c>
      <c r="H29" s="36">
        <f t="shared" si="3"/>
        <v>0</v>
      </c>
      <c r="I29" s="130">
        <f t="shared" si="4"/>
        <v>0</v>
      </c>
      <c r="J29" s="62">
        <f t="shared" si="5"/>
        <v>0</v>
      </c>
      <c r="K29" s="64">
        <f t="shared" si="6"/>
        <v>0</v>
      </c>
    </row>
    <row r="30" spans="1:11" s="7" customFormat="1" ht="16.5" customHeight="1">
      <c r="A30" s="4"/>
      <c r="B30" s="41" t="s">
        <v>56</v>
      </c>
      <c r="C30" s="170">
        <f>SUM(Област2019:КОЦ!C30)</f>
        <v>0</v>
      </c>
      <c r="D30" s="68">
        <f t="shared" si="0"/>
        <v>0</v>
      </c>
      <c r="E30" s="69">
        <f t="shared" si="1"/>
        <v>0</v>
      </c>
      <c r="F30" s="170">
        <f>SUM(Област2019:КОЦ!F30)</f>
        <v>239</v>
      </c>
      <c r="G30" s="68">
        <f t="shared" si="2"/>
        <v>1.2051260718184547</v>
      </c>
      <c r="H30" s="70">
        <f t="shared" si="3"/>
        <v>0.6532553435740447</v>
      </c>
      <c r="I30" s="137">
        <f t="shared" si="4"/>
        <v>239</v>
      </c>
      <c r="J30" s="68">
        <f t="shared" si="5"/>
        <v>1.020765531438724</v>
      </c>
      <c r="K30" s="71">
        <f t="shared" si="6"/>
        <v>0.5666192508297772</v>
      </c>
    </row>
    <row r="31" spans="1:11" s="7" customFormat="1" ht="15.75" customHeight="1" thickBot="1">
      <c r="A31" s="16"/>
      <c r="B31" s="44" t="s">
        <v>57</v>
      </c>
      <c r="C31" s="171">
        <f>SUM(Област2019:КОЦ!C31)</f>
        <v>0</v>
      </c>
      <c r="D31" s="72">
        <f t="shared" si="0"/>
        <v>0</v>
      </c>
      <c r="E31" s="73">
        <f t="shared" si="1"/>
        <v>0</v>
      </c>
      <c r="F31" s="167">
        <f>SUM(Област2019:КОЦ!F31)</f>
        <v>0</v>
      </c>
      <c r="G31" s="72">
        <f t="shared" si="2"/>
        <v>0</v>
      </c>
      <c r="H31" s="74">
        <f t="shared" si="3"/>
        <v>0</v>
      </c>
      <c r="I31" s="134">
        <f t="shared" si="4"/>
        <v>0</v>
      </c>
      <c r="J31" s="72">
        <f t="shared" si="5"/>
        <v>0</v>
      </c>
      <c r="K31" s="75">
        <f t="shared" si="6"/>
        <v>0</v>
      </c>
    </row>
    <row r="32" spans="1:11" s="6" customFormat="1" ht="16.5" customHeight="1" thickBot="1">
      <c r="A32" s="97" t="s">
        <v>75</v>
      </c>
      <c r="B32" s="90" t="s">
        <v>61</v>
      </c>
      <c r="C32" s="133">
        <f>SUM(Област2019:КОЦ!C32)</f>
        <v>113</v>
      </c>
      <c r="D32" s="105">
        <f t="shared" si="0"/>
        <v>3.154794310202828</v>
      </c>
      <c r="E32" s="181">
        <f t="shared" si="1"/>
        <v>2.020021451555238</v>
      </c>
      <c r="F32" s="133">
        <f>SUM(Област2019:КОЦ!F32)</f>
        <v>1667</v>
      </c>
      <c r="G32" s="105">
        <f t="shared" si="2"/>
        <v>8.405628291721188</v>
      </c>
      <c r="H32" s="199">
        <f t="shared" si="3"/>
        <v>4.5563876892800526</v>
      </c>
      <c r="I32" s="186">
        <f t="shared" si="4"/>
        <v>1780</v>
      </c>
      <c r="J32" s="105">
        <f t="shared" si="5"/>
        <v>7.60235416720054</v>
      </c>
      <c r="K32" s="181">
        <f t="shared" si="6"/>
        <v>4.220009483167378</v>
      </c>
    </row>
    <row r="33" spans="1:11" s="7" customFormat="1" ht="27.75" customHeight="1" thickBot="1">
      <c r="A33" s="97" t="s">
        <v>76</v>
      </c>
      <c r="B33" s="90" t="s">
        <v>62</v>
      </c>
      <c r="C33" s="133">
        <f>SUM(Област2019:КОЦ!C33)</f>
        <v>35</v>
      </c>
      <c r="D33" s="189">
        <f t="shared" si="0"/>
        <v>0.9771486801513185</v>
      </c>
      <c r="E33" s="190">
        <f t="shared" si="1"/>
        <v>0.6256703611011798</v>
      </c>
      <c r="F33" s="133">
        <f>SUM(Област2019:КОЦ!F33)</f>
        <v>1025</v>
      </c>
      <c r="G33" s="189">
        <f t="shared" si="2"/>
        <v>5.168427713865757</v>
      </c>
      <c r="H33" s="106">
        <f t="shared" si="3"/>
        <v>2.801618105286175</v>
      </c>
      <c r="I33" s="183">
        <f t="shared" si="4"/>
        <v>1060</v>
      </c>
      <c r="J33" s="189">
        <f t="shared" si="5"/>
        <v>4.527244616422793</v>
      </c>
      <c r="K33" s="191">
        <f t="shared" si="6"/>
        <v>2.513039355144618</v>
      </c>
    </row>
    <row r="34" spans="1:11" s="7" customFormat="1" ht="15.75" customHeight="1" thickBot="1">
      <c r="A34" s="97" t="s">
        <v>19</v>
      </c>
      <c r="B34" s="90" t="s">
        <v>58</v>
      </c>
      <c r="C34" s="133">
        <f>SUM(Област2019:КОЦ!C34)</f>
        <v>190</v>
      </c>
      <c r="D34" s="189">
        <f t="shared" si="0"/>
        <v>5.304521406535729</v>
      </c>
      <c r="E34" s="190">
        <f t="shared" si="1"/>
        <v>3.396496245977833</v>
      </c>
      <c r="F34" s="133">
        <f>SUM(Област2019:КОЦ!F34)</f>
        <v>2287</v>
      </c>
      <c r="G34" s="189">
        <f t="shared" si="2"/>
        <v>11.531896762547303</v>
      </c>
      <c r="H34" s="106">
        <f t="shared" si="3"/>
        <v>6.251024982233641</v>
      </c>
      <c r="I34" s="183">
        <f t="shared" si="4"/>
        <v>2477</v>
      </c>
      <c r="J34" s="189">
        <f t="shared" si="5"/>
        <v>10.579231051772886</v>
      </c>
      <c r="K34" s="191">
        <f t="shared" si="6"/>
        <v>5.872451398767188</v>
      </c>
    </row>
    <row r="35" spans="1:11" s="7" customFormat="1" ht="13.5" customHeight="1" thickBot="1">
      <c r="A35" s="4"/>
      <c r="B35" s="39" t="s">
        <v>59</v>
      </c>
      <c r="C35" s="166">
        <f>SUM(Област2019:КОЦ!C35)</f>
        <v>121</v>
      </c>
      <c r="D35" s="53">
        <f t="shared" si="0"/>
        <v>3.378142579951701</v>
      </c>
      <c r="E35" s="56">
        <f t="shared" si="1"/>
        <v>2.163031819806936</v>
      </c>
      <c r="F35" s="168">
        <f>SUM(Област2019:КОЦ!F35)</f>
        <v>1472</v>
      </c>
      <c r="G35" s="53">
        <f t="shared" si="2"/>
        <v>7.42236643396136</v>
      </c>
      <c r="H35" s="35">
        <f t="shared" si="3"/>
        <v>4.023396927786585</v>
      </c>
      <c r="I35" s="169">
        <f t="shared" si="4"/>
        <v>1593</v>
      </c>
      <c r="J35" s="53">
        <f t="shared" si="5"/>
        <v>6.803679881095764</v>
      </c>
      <c r="K35" s="58">
        <f t="shared" si="6"/>
        <v>3.7766714082503556</v>
      </c>
    </row>
    <row r="36" spans="1:11" s="6" customFormat="1" ht="15" customHeight="1" thickBot="1">
      <c r="A36" s="4"/>
      <c r="B36" s="42" t="s">
        <v>31</v>
      </c>
      <c r="C36" s="170">
        <f>SUM(Област2019:КОЦ!C36)</f>
        <v>119</v>
      </c>
      <c r="D36" s="62">
        <f t="shared" si="0"/>
        <v>3.322305512514483</v>
      </c>
      <c r="E36" s="63">
        <f t="shared" si="1"/>
        <v>2.1272792277440113</v>
      </c>
      <c r="F36" s="168">
        <f>SUM(Област2019:КОЦ!F36)</f>
        <v>864</v>
      </c>
      <c r="G36" s="62">
        <f t="shared" si="2"/>
        <v>4.356606385151233</v>
      </c>
      <c r="H36" s="36">
        <f t="shared" si="3"/>
        <v>2.361559066309517</v>
      </c>
      <c r="I36" s="170">
        <f t="shared" si="4"/>
        <v>983</v>
      </c>
      <c r="J36" s="26">
        <f t="shared" si="5"/>
        <v>4.198378733909062</v>
      </c>
      <c r="K36" s="67">
        <f t="shared" si="6"/>
        <v>2.330488383119962</v>
      </c>
    </row>
    <row r="37" spans="1:11" s="7" customFormat="1" ht="15.75" customHeight="1" thickBot="1">
      <c r="A37" s="16"/>
      <c r="B37" s="37" t="s">
        <v>84</v>
      </c>
      <c r="C37" s="171">
        <f>SUM(Област2019:КОЦ!C37)</f>
        <v>0</v>
      </c>
      <c r="D37" s="76">
        <f aca="true" t="shared" si="7" ref="D37:D58">C37*1000/$D$2</f>
        <v>0</v>
      </c>
      <c r="E37" s="77">
        <f aca="true" t="shared" si="8" ref="E37:E57">C37*100/C$58</f>
        <v>0</v>
      </c>
      <c r="F37" s="168">
        <f>SUM(Област2019:КОЦ!F37)</f>
        <v>185</v>
      </c>
      <c r="G37" s="76">
        <f aca="true" t="shared" si="9" ref="G37:G58">F37*1000/$G$2</f>
        <v>0.9328381727465025</v>
      </c>
      <c r="H37" s="78">
        <f aca="true" t="shared" si="10" ref="H37:H57">F37*100/F$58</f>
        <v>0.5056579019296998</v>
      </c>
      <c r="I37" s="172">
        <f aca="true" t="shared" si="11" ref="I37:I57">SUM(C37,F37)</f>
        <v>185</v>
      </c>
      <c r="J37" s="76">
        <f aca="true" t="shared" si="12" ref="J37:J58">I37*1000/$J$2</f>
        <v>0.7901323151303932</v>
      </c>
      <c r="K37" s="79">
        <f aca="true" t="shared" si="13" ref="K37:K57">I37*100/I$58</f>
        <v>0.43859649122807015</v>
      </c>
    </row>
    <row r="38" spans="1:11" s="7" customFormat="1" ht="15.75" customHeight="1" thickBot="1">
      <c r="A38" s="97" t="s">
        <v>20</v>
      </c>
      <c r="B38" s="90" t="s">
        <v>32</v>
      </c>
      <c r="C38" s="133">
        <f>SUM(Област2019:КОЦ!C38)</f>
        <v>97</v>
      </c>
      <c r="D38" s="189">
        <f t="shared" si="7"/>
        <v>2.7080977707050824</v>
      </c>
      <c r="E38" s="190">
        <f t="shared" si="8"/>
        <v>1.7340007150518413</v>
      </c>
      <c r="F38" s="135">
        <f>SUM(Област2019:КОЦ!F38)</f>
        <v>2392</v>
      </c>
      <c r="G38" s="189">
        <f t="shared" si="9"/>
        <v>12.06134545518721</v>
      </c>
      <c r="H38" s="106">
        <f t="shared" si="10"/>
        <v>6.5380200076532</v>
      </c>
      <c r="I38" s="183">
        <f t="shared" si="11"/>
        <v>2489</v>
      </c>
      <c r="J38" s="189">
        <f t="shared" si="12"/>
        <v>10.630482877619182</v>
      </c>
      <c r="K38" s="191">
        <f t="shared" si="13"/>
        <v>5.900900900900901</v>
      </c>
    </row>
    <row r="39" spans="1:11" s="7" customFormat="1" ht="14.25" customHeight="1">
      <c r="A39" s="4"/>
      <c r="B39" s="39" t="s">
        <v>60</v>
      </c>
      <c r="C39" s="166">
        <f>SUM(Област2019:КОЦ!C39)</f>
        <v>19</v>
      </c>
      <c r="D39" s="53">
        <f t="shared" si="7"/>
        <v>0.5304521406535728</v>
      </c>
      <c r="E39" s="56">
        <f t="shared" si="8"/>
        <v>0.33964962459778336</v>
      </c>
      <c r="F39" s="166">
        <f>SUM(Област2019:КОЦ!F39)</f>
        <v>553</v>
      </c>
      <c r="G39" s="53">
        <f t="shared" si="9"/>
        <v>2.7884297812368426</v>
      </c>
      <c r="H39" s="35">
        <f t="shared" si="10"/>
        <v>1.5115071338763462</v>
      </c>
      <c r="I39" s="169">
        <f t="shared" si="11"/>
        <v>572</v>
      </c>
      <c r="J39" s="53">
        <f t="shared" si="12"/>
        <v>2.443003698673432</v>
      </c>
      <c r="K39" s="58">
        <f t="shared" si="13"/>
        <v>1.3560929350403035</v>
      </c>
    </row>
    <row r="40" spans="1:11" s="7" customFormat="1" ht="15" customHeight="1">
      <c r="A40" s="4"/>
      <c r="B40" s="37" t="s">
        <v>34</v>
      </c>
      <c r="C40" s="170">
        <f>SUM(Област2019:КОЦ!C40)</f>
        <v>2</v>
      </c>
      <c r="D40" s="62">
        <f t="shared" si="7"/>
        <v>0.055837067437218196</v>
      </c>
      <c r="E40" s="63">
        <f t="shared" si="8"/>
        <v>0.03575259206292456</v>
      </c>
      <c r="F40" s="169">
        <f>SUM(Област2019:КОЦ!F40)</f>
        <v>65</v>
      </c>
      <c r="G40" s="62">
        <f t="shared" si="9"/>
        <v>0.327753952586609</v>
      </c>
      <c r="H40" s="36">
        <f t="shared" si="10"/>
        <v>0.17766358716448916</v>
      </c>
      <c r="I40" s="170">
        <f t="shared" si="11"/>
        <v>67</v>
      </c>
      <c r="J40" s="62">
        <f t="shared" si="12"/>
        <v>0.2861560276418181</v>
      </c>
      <c r="K40" s="64">
        <f t="shared" si="13"/>
        <v>0.1588430535798957</v>
      </c>
    </row>
    <row r="41" spans="1:11" s="6" customFormat="1" ht="19.5" customHeight="1">
      <c r="A41" s="4"/>
      <c r="B41" s="37" t="s">
        <v>25</v>
      </c>
      <c r="C41" s="170">
        <f>SUM(Област2019:КОЦ!C41)</f>
        <v>1</v>
      </c>
      <c r="D41" s="62">
        <f t="shared" si="7"/>
        <v>0.027918533718609098</v>
      </c>
      <c r="E41" s="63">
        <f t="shared" si="8"/>
        <v>0.01787629603146228</v>
      </c>
      <c r="F41" s="169">
        <f>SUM(Област2019:КОЦ!F41)</f>
        <v>19</v>
      </c>
      <c r="G41" s="62">
        <f t="shared" si="9"/>
        <v>0.09580500152531647</v>
      </c>
      <c r="H41" s="36">
        <f t="shared" si="10"/>
        <v>0.051932433171158365</v>
      </c>
      <c r="I41" s="170">
        <f t="shared" si="11"/>
        <v>20</v>
      </c>
      <c r="J41" s="62">
        <f t="shared" si="12"/>
        <v>0.08541970974382629</v>
      </c>
      <c r="K41" s="64">
        <f t="shared" si="13"/>
        <v>0.0474158368895211</v>
      </c>
    </row>
    <row r="42" spans="1:11" s="6" customFormat="1" ht="16.5" customHeight="1" thickBot="1">
      <c r="A42" s="5"/>
      <c r="B42" s="37" t="s">
        <v>35</v>
      </c>
      <c r="C42" s="171">
        <f>SUM(Област2019:КОЦ!C42)</f>
        <v>47</v>
      </c>
      <c r="D42" s="59">
        <f t="shared" si="7"/>
        <v>1.3121710847746277</v>
      </c>
      <c r="E42" s="60">
        <f t="shared" si="8"/>
        <v>0.8401859134787272</v>
      </c>
      <c r="F42" s="167">
        <f>SUM(Област2019:КОЦ!F42)</f>
        <v>750</v>
      </c>
      <c r="G42" s="59">
        <f t="shared" si="9"/>
        <v>3.7817763759993346</v>
      </c>
      <c r="H42" s="33">
        <f t="shared" si="10"/>
        <v>2.049964467282567</v>
      </c>
      <c r="I42" s="167">
        <f t="shared" si="11"/>
        <v>797</v>
      </c>
      <c r="J42" s="59">
        <f t="shared" si="12"/>
        <v>3.403975433291478</v>
      </c>
      <c r="K42" s="61">
        <f t="shared" si="13"/>
        <v>1.889521100047416</v>
      </c>
    </row>
    <row r="43" spans="1:11" s="6" customFormat="1" ht="22.5" customHeight="1" thickBot="1">
      <c r="A43" s="97" t="s">
        <v>21</v>
      </c>
      <c r="B43" s="90" t="s">
        <v>64</v>
      </c>
      <c r="C43" s="133">
        <f>SUM(Област2019:КОЦ!C43)</f>
        <v>365</v>
      </c>
      <c r="D43" s="105">
        <f t="shared" si="7"/>
        <v>10.190264807292321</v>
      </c>
      <c r="E43" s="106">
        <f t="shared" si="8"/>
        <v>6.524848051483732</v>
      </c>
      <c r="F43" s="133">
        <f>SUM(Област2019:КОЦ!F43)</f>
        <v>0</v>
      </c>
      <c r="G43" s="105">
        <f t="shared" si="9"/>
        <v>0</v>
      </c>
      <c r="H43" s="106">
        <f t="shared" si="10"/>
        <v>0</v>
      </c>
      <c r="I43" s="133">
        <f t="shared" si="11"/>
        <v>365</v>
      </c>
      <c r="J43" s="105">
        <f t="shared" si="12"/>
        <v>1.5589097028248298</v>
      </c>
      <c r="K43" s="181">
        <f t="shared" si="13"/>
        <v>0.8653390232337601</v>
      </c>
    </row>
    <row r="44" spans="1:11" s="6" customFormat="1" ht="27" customHeight="1">
      <c r="A44" s="9"/>
      <c r="B44" s="126" t="s">
        <v>81</v>
      </c>
      <c r="C44" s="166">
        <f>SUM(Област2019:КОЦ!C44)</f>
        <v>72</v>
      </c>
      <c r="D44" s="53">
        <f t="shared" si="7"/>
        <v>2.010134427739855</v>
      </c>
      <c r="E44" s="35">
        <f t="shared" si="8"/>
        <v>1.2870933142652843</v>
      </c>
      <c r="F44" s="132">
        <f>SUM(Област2019:КОЦ!F44)</f>
        <v>0</v>
      </c>
      <c r="G44" s="53">
        <f t="shared" si="9"/>
        <v>0</v>
      </c>
      <c r="H44" s="35">
        <f t="shared" si="10"/>
        <v>0</v>
      </c>
      <c r="I44" s="169">
        <f t="shared" si="11"/>
        <v>72</v>
      </c>
      <c r="J44" s="53">
        <f t="shared" si="12"/>
        <v>0.30751095507777465</v>
      </c>
      <c r="K44" s="58">
        <f t="shared" si="13"/>
        <v>0.17069701280227595</v>
      </c>
    </row>
    <row r="45" spans="1:11" s="7" customFormat="1" ht="15" customHeight="1" thickBot="1">
      <c r="A45" s="4"/>
      <c r="B45" s="42" t="s">
        <v>80</v>
      </c>
      <c r="C45" s="167">
        <f>SUM(Област2019:КОЦ!C45)</f>
        <v>21</v>
      </c>
      <c r="D45" s="76">
        <f t="shared" si="7"/>
        <v>0.5862892080907911</v>
      </c>
      <c r="E45" s="78">
        <f t="shared" si="8"/>
        <v>0.3754022166607079</v>
      </c>
      <c r="F45" s="135">
        <f>SUM(Област2019:КОЦ!F45)</f>
        <v>0</v>
      </c>
      <c r="G45" s="76">
        <f t="shared" si="9"/>
        <v>0</v>
      </c>
      <c r="H45" s="78">
        <f t="shared" si="10"/>
        <v>0</v>
      </c>
      <c r="I45" s="172">
        <f t="shared" si="11"/>
        <v>21</v>
      </c>
      <c r="J45" s="76">
        <f t="shared" si="12"/>
        <v>0.08969069523101761</v>
      </c>
      <c r="K45" s="79">
        <f t="shared" si="13"/>
        <v>0.049786628733997154</v>
      </c>
    </row>
    <row r="46" spans="1:11" s="7" customFormat="1" ht="19.5" customHeight="1" thickBot="1">
      <c r="A46" s="97" t="s">
        <v>77</v>
      </c>
      <c r="B46" s="90" t="s">
        <v>63</v>
      </c>
      <c r="C46" s="133">
        <f>SUM(Област2019:КОЦ!C46)</f>
        <v>14</v>
      </c>
      <c r="D46" s="189">
        <f t="shared" si="7"/>
        <v>0.3908594720605274</v>
      </c>
      <c r="E46" s="190">
        <f t="shared" si="8"/>
        <v>0.2502681444404719</v>
      </c>
      <c r="F46" s="133">
        <f>SUM(Област2019:КОЦ!F46)</f>
        <v>2</v>
      </c>
      <c r="G46" s="189">
        <f t="shared" si="9"/>
        <v>0.010084737002664892</v>
      </c>
      <c r="H46" s="106">
        <f t="shared" si="10"/>
        <v>0.0054665719127535125</v>
      </c>
      <c r="I46" s="183">
        <f t="shared" si="11"/>
        <v>16</v>
      </c>
      <c r="J46" s="189">
        <f t="shared" si="12"/>
        <v>0.06833576779506104</v>
      </c>
      <c r="K46" s="191">
        <f t="shared" si="13"/>
        <v>0.03793266951161688</v>
      </c>
    </row>
    <row r="47" spans="1:11" s="6" customFormat="1" ht="20.25" customHeight="1" thickBot="1">
      <c r="A47" s="97" t="s">
        <v>29</v>
      </c>
      <c r="B47" s="90" t="s">
        <v>65</v>
      </c>
      <c r="C47" s="133">
        <f>SUM(Област2019:КОЦ!C47)</f>
        <v>180</v>
      </c>
      <c r="D47" s="105">
        <f t="shared" si="7"/>
        <v>5.025336069349637</v>
      </c>
      <c r="E47" s="106">
        <f t="shared" si="8"/>
        <v>3.2177332856632104</v>
      </c>
      <c r="F47" s="133">
        <f>SUM(Област2019:КОЦ!F47)</f>
        <v>478</v>
      </c>
      <c r="G47" s="105">
        <f t="shared" si="9"/>
        <v>2.4102521436369093</v>
      </c>
      <c r="H47" s="106">
        <f t="shared" si="10"/>
        <v>1.3065106871480894</v>
      </c>
      <c r="I47" s="133">
        <f t="shared" si="11"/>
        <v>658</v>
      </c>
      <c r="J47" s="105">
        <f t="shared" si="12"/>
        <v>2.810308450571885</v>
      </c>
      <c r="K47" s="181">
        <f t="shared" si="13"/>
        <v>1.5599810336652442</v>
      </c>
    </row>
    <row r="48" spans="1:11" s="6" customFormat="1" ht="16.5" customHeight="1" thickBot="1">
      <c r="A48" s="97" t="s">
        <v>30</v>
      </c>
      <c r="B48" s="90" t="s">
        <v>66</v>
      </c>
      <c r="C48" s="133">
        <f>SUM(Област2019:КОЦ!C48)</f>
        <v>876</v>
      </c>
      <c r="D48" s="105">
        <f t="shared" si="7"/>
        <v>24.45663553750157</v>
      </c>
      <c r="E48" s="106">
        <f t="shared" si="8"/>
        <v>15.659635323560957</v>
      </c>
      <c r="F48" s="133">
        <f>SUM(Област2019:КОЦ!F48)</f>
        <v>2037</v>
      </c>
      <c r="G48" s="105">
        <f t="shared" si="9"/>
        <v>10.271304637214191</v>
      </c>
      <c r="H48" s="106">
        <f t="shared" si="10"/>
        <v>5.567703493139453</v>
      </c>
      <c r="I48" s="133">
        <f t="shared" si="11"/>
        <v>2913</v>
      </c>
      <c r="J48" s="105">
        <f t="shared" si="12"/>
        <v>12.4413807241883</v>
      </c>
      <c r="K48" s="181">
        <f t="shared" si="13"/>
        <v>6.906116642958748</v>
      </c>
    </row>
    <row r="49" spans="1:11" s="7" customFormat="1" ht="19.5" customHeight="1">
      <c r="A49" s="4"/>
      <c r="B49" s="39" t="s">
        <v>67</v>
      </c>
      <c r="C49" s="166">
        <f>SUM(Област2019:КОЦ!C49)</f>
        <v>157</v>
      </c>
      <c r="D49" s="53">
        <f t="shared" si="7"/>
        <v>4.383209793821629</v>
      </c>
      <c r="E49" s="56">
        <f t="shared" si="8"/>
        <v>2.806578476939578</v>
      </c>
      <c r="F49" s="166">
        <f>SUM(Област2019:КОЦ!F49)</f>
        <v>588</v>
      </c>
      <c r="G49" s="53">
        <f t="shared" si="9"/>
        <v>2.9649126787834783</v>
      </c>
      <c r="H49" s="35">
        <f t="shared" si="10"/>
        <v>1.6071721423495327</v>
      </c>
      <c r="I49" s="169">
        <f t="shared" si="11"/>
        <v>745</v>
      </c>
      <c r="J49" s="53">
        <f t="shared" si="12"/>
        <v>3.1818841879575293</v>
      </c>
      <c r="K49" s="58">
        <f t="shared" si="13"/>
        <v>1.766239924134661</v>
      </c>
    </row>
    <row r="50" spans="1:11" s="7" customFormat="1" ht="12.75" customHeight="1">
      <c r="A50" s="4"/>
      <c r="B50" s="207" t="s">
        <v>71</v>
      </c>
      <c r="C50" s="202">
        <f>SUM(Област2019:КОЦ!C50)</f>
        <v>3</v>
      </c>
      <c r="D50" s="203">
        <f t="shared" si="7"/>
        <v>0.0837556011558273</v>
      </c>
      <c r="E50" s="204">
        <f t="shared" si="8"/>
        <v>0.053628888094386845</v>
      </c>
      <c r="F50" s="208">
        <f>SUM(Област2019:КОЦ!F50)</f>
        <v>9</v>
      </c>
      <c r="G50" s="203">
        <f t="shared" si="9"/>
        <v>0.045381316511992016</v>
      </c>
      <c r="H50" s="205">
        <f t="shared" si="10"/>
        <v>0.024599573607390804</v>
      </c>
      <c r="I50" s="202">
        <f t="shared" si="11"/>
        <v>12</v>
      </c>
      <c r="J50" s="203">
        <f t="shared" si="12"/>
        <v>0.05125182584629578</v>
      </c>
      <c r="K50" s="206">
        <f t="shared" si="13"/>
        <v>0.02844950213371266</v>
      </c>
    </row>
    <row r="51" spans="1:11" s="6" customFormat="1" ht="21.75" customHeight="1">
      <c r="A51" s="4"/>
      <c r="B51" s="37" t="s">
        <v>68</v>
      </c>
      <c r="C51" s="170">
        <f>SUM(Област2019:КОЦ!C51)</f>
        <v>12</v>
      </c>
      <c r="D51" s="62">
        <f t="shared" si="7"/>
        <v>0.3350224046233092</v>
      </c>
      <c r="E51" s="63">
        <f t="shared" si="8"/>
        <v>0.21451555237754738</v>
      </c>
      <c r="F51" s="170">
        <f>SUM(Област2019:КОЦ!F51)</f>
        <v>110</v>
      </c>
      <c r="G51" s="62">
        <f t="shared" si="9"/>
        <v>0.5546605351465691</v>
      </c>
      <c r="H51" s="36">
        <f t="shared" si="10"/>
        <v>0.30066145520144316</v>
      </c>
      <c r="I51" s="170">
        <f t="shared" si="11"/>
        <v>122</v>
      </c>
      <c r="J51" s="62">
        <f t="shared" si="12"/>
        <v>0.5210602294373403</v>
      </c>
      <c r="K51" s="64">
        <f t="shared" si="13"/>
        <v>0.28923660502607873</v>
      </c>
    </row>
    <row r="52" spans="1:11" ht="12.75" customHeight="1">
      <c r="A52" s="4"/>
      <c r="B52" s="207" t="s">
        <v>72</v>
      </c>
      <c r="C52" s="202">
        <f>SUM(Област2019:КОЦ!C52)</f>
        <v>1</v>
      </c>
      <c r="D52" s="203">
        <f t="shared" si="7"/>
        <v>0.027918533718609098</v>
      </c>
      <c r="E52" s="204">
        <f t="shared" si="8"/>
        <v>0.01787629603146228</v>
      </c>
      <c r="F52" s="202">
        <f>SUM(Област2019:КОЦ!F52)</f>
        <v>48</v>
      </c>
      <c r="G52" s="203">
        <f t="shared" si="9"/>
        <v>0.2420336880639574</v>
      </c>
      <c r="H52" s="205">
        <f t="shared" si="10"/>
        <v>0.1311977259060843</v>
      </c>
      <c r="I52" s="202">
        <f t="shared" si="11"/>
        <v>49</v>
      </c>
      <c r="J52" s="203">
        <f t="shared" si="12"/>
        <v>0.2092782888723744</v>
      </c>
      <c r="K52" s="206">
        <f t="shared" si="13"/>
        <v>0.1161688003793267</v>
      </c>
    </row>
    <row r="53" spans="1:11" ht="18" customHeight="1">
      <c r="A53" s="4"/>
      <c r="B53" s="37" t="s">
        <v>69</v>
      </c>
      <c r="C53" s="170">
        <f>SUM(Област2019:КОЦ!C53)</f>
        <v>100</v>
      </c>
      <c r="D53" s="62">
        <f t="shared" si="7"/>
        <v>2.7918533718609098</v>
      </c>
      <c r="E53" s="63">
        <f t="shared" si="8"/>
        <v>1.7876296031462282</v>
      </c>
      <c r="F53" s="170">
        <f>SUM(Област2019:КОЦ!F53)</f>
        <v>473</v>
      </c>
      <c r="G53" s="62">
        <f t="shared" si="9"/>
        <v>2.385040301130247</v>
      </c>
      <c r="H53" s="36">
        <f t="shared" si="10"/>
        <v>1.2928442573662056</v>
      </c>
      <c r="I53" s="170">
        <f t="shared" si="11"/>
        <v>573</v>
      </c>
      <c r="J53" s="62">
        <f t="shared" si="12"/>
        <v>2.4472746841606234</v>
      </c>
      <c r="K53" s="64">
        <f t="shared" si="13"/>
        <v>1.3584637268847795</v>
      </c>
    </row>
    <row r="54" spans="1:11" ht="12.75" customHeight="1">
      <c r="A54" s="4"/>
      <c r="B54" s="207" t="s">
        <v>73</v>
      </c>
      <c r="C54" s="202">
        <f>SUM(Област2019:КОЦ!C54)</f>
        <v>87</v>
      </c>
      <c r="D54" s="203">
        <f t="shared" si="7"/>
        <v>2.4289124335189918</v>
      </c>
      <c r="E54" s="204">
        <f t="shared" si="8"/>
        <v>1.5552377547372185</v>
      </c>
      <c r="F54" s="202">
        <f>SUM(Област2019:КОЦ!F54)</f>
        <v>315</v>
      </c>
      <c r="G54" s="203">
        <f t="shared" si="9"/>
        <v>1.5883460779197205</v>
      </c>
      <c r="H54" s="205">
        <f t="shared" si="10"/>
        <v>0.8609850762586782</v>
      </c>
      <c r="I54" s="202">
        <f t="shared" si="11"/>
        <v>402</v>
      </c>
      <c r="J54" s="203">
        <f t="shared" si="12"/>
        <v>1.7169361658509084</v>
      </c>
      <c r="K54" s="206">
        <f t="shared" si="13"/>
        <v>0.9530583214793741</v>
      </c>
    </row>
    <row r="55" spans="1:11" ht="18.75" customHeight="1">
      <c r="A55" s="4"/>
      <c r="B55" s="37" t="s">
        <v>70</v>
      </c>
      <c r="C55" s="170">
        <f>SUM(Област2019:КОЦ!C55)</f>
        <v>22</v>
      </c>
      <c r="D55" s="62">
        <f t="shared" si="7"/>
        <v>0.6142077418094002</v>
      </c>
      <c r="E55" s="63">
        <f t="shared" si="8"/>
        <v>0.3932785126921702</v>
      </c>
      <c r="F55" s="169">
        <f>SUM(Област2019:КОЦ!F55)</f>
        <v>438</v>
      </c>
      <c r="G55" s="62">
        <f t="shared" si="9"/>
        <v>2.2085574035836113</v>
      </c>
      <c r="H55" s="36">
        <f t="shared" si="10"/>
        <v>1.197179248893019</v>
      </c>
      <c r="I55" s="170">
        <f t="shared" si="11"/>
        <v>460</v>
      </c>
      <c r="J55" s="62">
        <f t="shared" si="12"/>
        <v>1.9646533241080046</v>
      </c>
      <c r="K55" s="64">
        <f t="shared" si="13"/>
        <v>1.0905642484589853</v>
      </c>
    </row>
    <row r="56" spans="1:11" ht="11.25" customHeight="1">
      <c r="A56" s="4"/>
      <c r="B56" s="37" t="s">
        <v>74</v>
      </c>
      <c r="C56" s="202">
        <f>SUM(Област2019:КОЦ!C56)</f>
        <v>18</v>
      </c>
      <c r="D56" s="203">
        <f t="shared" si="7"/>
        <v>0.5025336069349637</v>
      </c>
      <c r="E56" s="204">
        <f t="shared" si="8"/>
        <v>0.32177332856632107</v>
      </c>
      <c r="F56" s="202">
        <f>SUM(Област2019:КОЦ!F56)</f>
        <v>389</v>
      </c>
      <c r="G56" s="203">
        <f t="shared" si="9"/>
        <v>1.9614813470183214</v>
      </c>
      <c r="H56" s="205">
        <f t="shared" si="10"/>
        <v>1.063248237030558</v>
      </c>
      <c r="I56" s="202">
        <f t="shared" si="11"/>
        <v>407</v>
      </c>
      <c r="J56" s="203">
        <f t="shared" si="12"/>
        <v>1.738291093286865</v>
      </c>
      <c r="K56" s="206">
        <f t="shared" si="13"/>
        <v>0.9649122807017544</v>
      </c>
    </row>
    <row r="57" spans="1:11" ht="17.25" customHeight="1" thickBot="1">
      <c r="A57" s="4"/>
      <c r="B57" s="41" t="s">
        <v>33</v>
      </c>
      <c r="C57" s="171">
        <f>SUM(Област2019:КОЦ!C57)</f>
        <v>60</v>
      </c>
      <c r="D57" s="68">
        <f t="shared" si="7"/>
        <v>1.675112023116546</v>
      </c>
      <c r="E57" s="69">
        <f t="shared" si="8"/>
        <v>1.0725777618877368</v>
      </c>
      <c r="F57" s="171">
        <f>SUM(Област2019:КОЦ!F57)</f>
        <v>102</v>
      </c>
      <c r="G57" s="68">
        <f t="shared" si="9"/>
        <v>0.5143215871359095</v>
      </c>
      <c r="H57" s="69">
        <f t="shared" si="10"/>
        <v>0.2787951675504291</v>
      </c>
      <c r="I57" s="173">
        <f t="shared" si="11"/>
        <v>162</v>
      </c>
      <c r="J57" s="68">
        <f t="shared" si="12"/>
        <v>0.691899648924993</v>
      </c>
      <c r="K57" s="71">
        <f t="shared" si="13"/>
        <v>0.3840682788051209</v>
      </c>
    </row>
    <row r="58" spans="1:11" ht="15.75" thickBot="1">
      <c r="A58" s="80"/>
      <c r="B58" s="142" t="s">
        <v>22</v>
      </c>
      <c r="C58" s="182">
        <f>C48+C47+C46+C43+C38+C34+C33+C32+C27+C22+C18+C17+C16+C14+C13+C11+C10+C8+C5</f>
        <v>5594</v>
      </c>
      <c r="D58" s="201">
        <f t="shared" si="7"/>
        <v>156.1762776218993</v>
      </c>
      <c r="E58" s="106"/>
      <c r="F58" s="182">
        <f>F48+F47+F46+F43+F38+F34+F33+F32+F27+F22+F18+F17+F16+F14+F13+F11+F10+F8+F5</f>
        <v>36586</v>
      </c>
      <c r="G58" s="201">
        <f t="shared" si="9"/>
        <v>184.48009398974887</v>
      </c>
      <c r="H58" s="200"/>
      <c r="I58" s="133">
        <f>SUM(C58,F58)</f>
        <v>42180</v>
      </c>
      <c r="J58" s="201">
        <f t="shared" si="12"/>
        <v>180.15016784972966</v>
      </c>
      <c r="K58" s="181"/>
    </row>
    <row r="59" ht="15.75" customHeight="1"/>
    <row r="60" ht="11.25" customHeight="1"/>
  </sheetData>
  <sheetProtection/>
  <mergeCells count="2">
    <mergeCell ref="B3:B4"/>
    <mergeCell ref="A1:K1"/>
  </mergeCells>
  <printOptions horizontalCentered="1" verticalCentered="1"/>
  <pageMargins left="0.2362204724409449" right="0.2362204724409449" top="0.52" bottom="0.4330708661417323" header="0.25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9"/>
  <sheetViews>
    <sheetView zoomScale="106" zoomScaleNormal="106"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50" customWidth="1"/>
    <col min="4" max="4" width="11.00390625" style="50" customWidth="1"/>
    <col min="5" max="5" width="9.00390625" style="50" customWidth="1"/>
    <col min="6" max="6" width="10.375" style="50" customWidth="1"/>
    <col min="7" max="7" width="9.875" style="50" customWidth="1"/>
    <col min="8" max="8" width="8.125" style="50" customWidth="1"/>
    <col min="9" max="9" width="10.75390625" style="50" customWidth="1"/>
    <col min="10" max="10" width="10.375" style="50" customWidth="1"/>
    <col min="11" max="11" width="8.125" style="50" customWidth="1"/>
  </cols>
  <sheetData>
    <row r="1" spans="1:11" ht="18.75" customHeight="1">
      <c r="A1" s="246" t="s">
        <v>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0.25" customHeight="1" thickBot="1">
      <c r="A2" s="21"/>
      <c r="B2" s="22"/>
      <c r="C2" s="46"/>
      <c r="D2" s="230">
        <v>13381</v>
      </c>
      <c r="E2" s="231"/>
      <c r="F2" s="232"/>
      <c r="G2" s="233">
        <v>73293.5</v>
      </c>
      <c r="H2" s="231"/>
      <c r="I2" s="232"/>
      <c r="J2" s="230">
        <f>SUM(D2:G2)</f>
        <v>86674.5</v>
      </c>
      <c r="K2" s="231"/>
    </row>
    <row r="3" spans="1:11" ht="18.75" customHeight="1">
      <c r="A3" s="248" t="s">
        <v>24</v>
      </c>
      <c r="B3" s="250" t="s">
        <v>5</v>
      </c>
      <c r="C3" s="48" t="s">
        <v>1</v>
      </c>
      <c r="D3" s="47"/>
      <c r="E3" s="47"/>
      <c r="F3" s="48" t="s">
        <v>2</v>
      </c>
      <c r="G3" s="47"/>
      <c r="H3" s="47"/>
      <c r="I3" s="48" t="s">
        <v>3</v>
      </c>
      <c r="J3" s="47"/>
      <c r="K3" s="49"/>
    </row>
    <row r="4" spans="1:11" ht="27.75" customHeight="1" thickBot="1">
      <c r="A4" s="249"/>
      <c r="B4" s="251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8" customHeight="1" thickBot="1">
      <c r="A5" s="103" t="s">
        <v>9</v>
      </c>
      <c r="B5" s="215" t="s">
        <v>26</v>
      </c>
      <c r="C5" s="94">
        <v>272</v>
      </c>
      <c r="D5" s="92">
        <f aca="true" t="shared" si="0" ref="D5:D58">C5*1000/$D$2</f>
        <v>20.327329795979374</v>
      </c>
      <c r="E5" s="93">
        <f aca="true" t="shared" si="1" ref="E5:E56">C5*100/C$58</f>
        <v>8.295211954864287</v>
      </c>
      <c r="F5" s="82">
        <f>I5-C5</f>
        <v>527</v>
      </c>
      <c r="G5" s="92">
        <f aca="true" t="shared" si="2" ref="G5:G58">F5*1000/$G$2</f>
        <v>7.190269259893442</v>
      </c>
      <c r="H5" s="93">
        <f aca="true" t="shared" si="3" ref="H5:H56">F5*100/F$58</f>
        <v>3.292926768307923</v>
      </c>
      <c r="I5" s="143">
        <f>793+6</f>
        <v>799</v>
      </c>
      <c r="J5" s="92">
        <f aca="true" t="shared" si="4" ref="J5:J58">I5*1000/$J$2</f>
        <v>9.218397567912131</v>
      </c>
      <c r="K5" s="95">
        <f aca="true" t="shared" si="5" ref="K5:K57">I5*100/I$58</f>
        <v>4.143546128714411</v>
      </c>
    </row>
    <row r="6" spans="1:11" s="1" customFormat="1" ht="15.75" customHeight="1">
      <c r="A6" s="4"/>
      <c r="B6" s="216" t="s">
        <v>36</v>
      </c>
      <c r="C6" s="113">
        <v>211</v>
      </c>
      <c r="D6" s="18">
        <f t="shared" si="0"/>
        <v>15.76862715791047</v>
      </c>
      <c r="E6" s="30">
        <f t="shared" si="1"/>
        <v>6.434888685574871</v>
      </c>
      <c r="F6" s="85">
        <f aca="true" t="shared" si="6" ref="F6:F57">I6-C6</f>
        <v>270</v>
      </c>
      <c r="G6" s="18">
        <f t="shared" si="2"/>
        <v>3.6838191654103025</v>
      </c>
      <c r="H6" s="30">
        <f t="shared" si="3"/>
        <v>1.6870782304423895</v>
      </c>
      <c r="I6" s="136">
        <f>478+3</f>
        <v>481</v>
      </c>
      <c r="J6" s="18">
        <f t="shared" si="4"/>
        <v>5.549498410720569</v>
      </c>
      <c r="K6" s="19">
        <f t="shared" si="5"/>
        <v>2.494425141316185</v>
      </c>
    </row>
    <row r="7" spans="1:11" s="1" customFormat="1" ht="15" customHeight="1" thickBot="1">
      <c r="A7" s="4"/>
      <c r="B7" s="217" t="s">
        <v>37</v>
      </c>
      <c r="C7" s="114"/>
      <c r="D7" s="12">
        <f t="shared" si="0"/>
        <v>0</v>
      </c>
      <c r="E7" s="31">
        <f t="shared" si="1"/>
        <v>0</v>
      </c>
      <c r="F7" s="115">
        <f t="shared" si="6"/>
        <v>0</v>
      </c>
      <c r="G7" s="14">
        <f t="shared" si="2"/>
        <v>0</v>
      </c>
      <c r="H7" s="34">
        <f t="shared" si="3"/>
        <v>0</v>
      </c>
      <c r="I7" s="138"/>
      <c r="J7" s="14">
        <f t="shared" si="4"/>
        <v>0</v>
      </c>
      <c r="K7" s="13">
        <f t="shared" si="5"/>
        <v>0</v>
      </c>
    </row>
    <row r="8" spans="1:11" ht="14.25" customHeight="1" thickBot="1">
      <c r="A8" s="103" t="s">
        <v>10</v>
      </c>
      <c r="B8" s="218" t="s">
        <v>38</v>
      </c>
      <c r="C8" s="91">
        <v>13</v>
      </c>
      <c r="D8" s="92">
        <f t="shared" si="0"/>
        <v>0.9715267917196024</v>
      </c>
      <c r="E8" s="93">
        <f t="shared" si="1"/>
        <v>0.3964623360780726</v>
      </c>
      <c r="F8" s="82">
        <f t="shared" si="6"/>
        <v>671</v>
      </c>
      <c r="G8" s="92">
        <f t="shared" si="2"/>
        <v>9.154972814778937</v>
      </c>
      <c r="H8" s="93">
        <f t="shared" si="3"/>
        <v>4.192701824543864</v>
      </c>
      <c r="I8" s="143">
        <v>684</v>
      </c>
      <c r="J8" s="92">
        <f t="shared" si="4"/>
        <v>7.891594413581849</v>
      </c>
      <c r="K8" s="95">
        <f t="shared" si="5"/>
        <v>3.5471658974226004</v>
      </c>
    </row>
    <row r="9" spans="1:11" s="1" customFormat="1" ht="15" customHeight="1" thickBot="1">
      <c r="A9" s="16"/>
      <c r="B9" s="216" t="s">
        <v>39</v>
      </c>
      <c r="C9" s="113"/>
      <c r="D9" s="18">
        <f t="shared" si="0"/>
        <v>0</v>
      </c>
      <c r="E9" s="30">
        <f t="shared" si="1"/>
        <v>0</v>
      </c>
      <c r="F9" s="115">
        <f t="shared" si="6"/>
        <v>235</v>
      </c>
      <c r="G9" s="18">
        <f t="shared" si="2"/>
        <v>3.2062870513756336</v>
      </c>
      <c r="H9" s="30">
        <f t="shared" si="3"/>
        <v>1.4683829042739316</v>
      </c>
      <c r="I9" s="136">
        <v>235</v>
      </c>
      <c r="J9" s="18">
        <f t="shared" si="4"/>
        <v>2.7112934023270974</v>
      </c>
      <c r="K9" s="19">
        <f t="shared" si="5"/>
        <v>1.2186900378571799</v>
      </c>
    </row>
    <row r="10" spans="1:11" s="6" customFormat="1" ht="15.75" customHeight="1" thickBot="1">
      <c r="A10" s="103" t="s">
        <v>11</v>
      </c>
      <c r="B10" s="219" t="s">
        <v>40</v>
      </c>
      <c r="C10" s="91"/>
      <c r="D10" s="92">
        <f t="shared" si="0"/>
        <v>0</v>
      </c>
      <c r="E10" s="93">
        <f t="shared" si="1"/>
        <v>0</v>
      </c>
      <c r="F10" s="82">
        <f t="shared" si="6"/>
        <v>216</v>
      </c>
      <c r="G10" s="92">
        <f t="shared" si="2"/>
        <v>2.947055332328242</v>
      </c>
      <c r="H10" s="93">
        <f t="shared" si="3"/>
        <v>1.3496625843539116</v>
      </c>
      <c r="I10" s="143">
        <v>216</v>
      </c>
      <c r="J10" s="92">
        <f t="shared" si="4"/>
        <v>2.492082446394268</v>
      </c>
      <c r="K10" s="95">
        <f t="shared" si="5"/>
        <v>1.1201576518176632</v>
      </c>
    </row>
    <row r="11" spans="1:11" s="6" customFormat="1" ht="30" customHeight="1" thickBot="1">
      <c r="A11" s="97" t="s">
        <v>12</v>
      </c>
      <c r="B11" s="219" t="s">
        <v>41</v>
      </c>
      <c r="C11" s="91">
        <v>4</v>
      </c>
      <c r="D11" s="92">
        <f t="shared" si="0"/>
        <v>0.2989313205291084</v>
      </c>
      <c r="E11" s="93">
        <f t="shared" si="1"/>
        <v>0.12198841110094541</v>
      </c>
      <c r="F11" s="82">
        <f t="shared" si="6"/>
        <v>370</v>
      </c>
      <c r="G11" s="92">
        <f t="shared" si="2"/>
        <v>5.048196634080785</v>
      </c>
      <c r="H11" s="93">
        <f t="shared" si="3"/>
        <v>2.3119220194951264</v>
      </c>
      <c r="I11" s="143">
        <v>374</v>
      </c>
      <c r="J11" s="92">
        <f t="shared" si="4"/>
        <v>4.314994606256742</v>
      </c>
      <c r="K11" s="95">
        <f t="shared" si="5"/>
        <v>1.939532230462065</v>
      </c>
    </row>
    <row r="12" spans="1:11" s="6" customFormat="1" ht="16.5" customHeight="1" thickBot="1">
      <c r="A12" s="17"/>
      <c r="B12" s="220" t="s">
        <v>78</v>
      </c>
      <c r="C12" s="117">
        <v>4</v>
      </c>
      <c r="D12" s="28">
        <f t="shared" si="0"/>
        <v>0.2989313205291084</v>
      </c>
      <c r="E12" s="33">
        <f t="shared" si="1"/>
        <v>0.12198841110094541</v>
      </c>
      <c r="F12" s="115">
        <f t="shared" si="6"/>
        <v>356</v>
      </c>
      <c r="G12" s="28">
        <f t="shared" si="2"/>
        <v>4.857183788466918</v>
      </c>
      <c r="H12" s="33">
        <f t="shared" si="3"/>
        <v>2.224443889027743</v>
      </c>
      <c r="I12" s="131">
        <v>360</v>
      </c>
      <c r="J12" s="28">
        <f t="shared" si="4"/>
        <v>4.153470743990447</v>
      </c>
      <c r="K12" s="29">
        <f t="shared" si="5"/>
        <v>1.8669294196961055</v>
      </c>
    </row>
    <row r="13" spans="1:11" s="6" customFormat="1" ht="16.5" customHeight="1" thickBot="1">
      <c r="A13" s="97" t="s">
        <v>13</v>
      </c>
      <c r="B13" s="218" t="s">
        <v>42</v>
      </c>
      <c r="C13" s="99"/>
      <c r="D13" s="100">
        <f t="shared" si="0"/>
        <v>0</v>
      </c>
      <c r="E13" s="101">
        <f t="shared" si="1"/>
        <v>0</v>
      </c>
      <c r="F13" s="82">
        <f t="shared" si="6"/>
        <v>0</v>
      </c>
      <c r="G13" s="100">
        <f t="shared" si="2"/>
        <v>0</v>
      </c>
      <c r="H13" s="101">
        <f t="shared" si="3"/>
        <v>0</v>
      </c>
      <c r="I13" s="161"/>
      <c r="J13" s="100">
        <f t="shared" si="4"/>
        <v>0</v>
      </c>
      <c r="K13" s="102">
        <f t="shared" si="5"/>
        <v>0</v>
      </c>
    </row>
    <row r="14" spans="1:11" s="6" customFormat="1" ht="20.25" customHeight="1" thickBot="1">
      <c r="A14" s="97" t="s">
        <v>14</v>
      </c>
      <c r="B14" s="219" t="s">
        <v>43</v>
      </c>
      <c r="C14" s="91">
        <v>7</v>
      </c>
      <c r="D14" s="92">
        <f t="shared" si="0"/>
        <v>0.5231298109259398</v>
      </c>
      <c r="E14" s="93">
        <f t="shared" si="1"/>
        <v>0.21347971942665447</v>
      </c>
      <c r="F14" s="82">
        <f t="shared" si="6"/>
        <v>771</v>
      </c>
      <c r="G14" s="92">
        <f t="shared" si="2"/>
        <v>10.51935028344942</v>
      </c>
      <c r="H14" s="93">
        <f t="shared" si="3"/>
        <v>4.817545613596601</v>
      </c>
      <c r="I14" s="143">
        <v>778</v>
      </c>
      <c r="J14" s="92">
        <f t="shared" si="4"/>
        <v>8.976111774512688</v>
      </c>
      <c r="K14" s="111">
        <f t="shared" si="5"/>
        <v>4.034641912565472</v>
      </c>
    </row>
    <row r="15" spans="1:11" s="1" customFormat="1" ht="13.5" customHeight="1" thickBot="1">
      <c r="A15" s="4"/>
      <c r="B15" s="221" t="s">
        <v>44</v>
      </c>
      <c r="C15" s="118">
        <v>1</v>
      </c>
      <c r="D15" s="14">
        <f t="shared" si="0"/>
        <v>0.0747328301322771</v>
      </c>
      <c r="E15" s="34">
        <f t="shared" si="1"/>
        <v>0.030497102775236352</v>
      </c>
      <c r="F15" s="115">
        <f t="shared" si="6"/>
        <v>15</v>
      </c>
      <c r="G15" s="14">
        <f t="shared" si="2"/>
        <v>0.20465662030057236</v>
      </c>
      <c r="H15" s="34">
        <f t="shared" si="3"/>
        <v>0.09372656835791052</v>
      </c>
      <c r="I15" s="138">
        <v>16</v>
      </c>
      <c r="J15" s="14">
        <f t="shared" si="4"/>
        <v>0.18459869973290877</v>
      </c>
      <c r="K15" s="20">
        <f t="shared" si="5"/>
        <v>0.08297464087538246</v>
      </c>
    </row>
    <row r="16" spans="1:11" s="1" customFormat="1" ht="15.75" customHeight="1" thickBot="1">
      <c r="A16" s="103" t="s">
        <v>15</v>
      </c>
      <c r="B16" s="218" t="s">
        <v>27</v>
      </c>
      <c r="C16" s="104">
        <v>16</v>
      </c>
      <c r="D16" s="105">
        <f t="shared" si="0"/>
        <v>1.1957252821164337</v>
      </c>
      <c r="E16" s="106">
        <f t="shared" si="1"/>
        <v>0.48795364440378164</v>
      </c>
      <c r="F16" s="82">
        <f t="shared" si="6"/>
        <v>904</v>
      </c>
      <c r="G16" s="105">
        <f t="shared" si="2"/>
        <v>12.33397231678116</v>
      </c>
      <c r="H16" s="106">
        <f t="shared" si="3"/>
        <v>5.648587853036741</v>
      </c>
      <c r="I16" s="133">
        <v>920</v>
      </c>
      <c r="J16" s="105">
        <f t="shared" si="4"/>
        <v>10.614425234642253</v>
      </c>
      <c r="K16" s="107">
        <f t="shared" si="5"/>
        <v>4.771041850334491</v>
      </c>
    </row>
    <row r="17" spans="1:11" s="6" customFormat="1" ht="15.75" customHeight="1" thickBot="1">
      <c r="A17" s="108" t="s">
        <v>16</v>
      </c>
      <c r="B17" s="219" t="s">
        <v>45</v>
      </c>
      <c r="C17" s="91"/>
      <c r="D17" s="92">
        <f t="shared" si="0"/>
        <v>0</v>
      </c>
      <c r="E17" s="93">
        <f t="shared" si="1"/>
        <v>0</v>
      </c>
      <c r="F17" s="83">
        <f t="shared" si="6"/>
        <v>1</v>
      </c>
      <c r="G17" s="92">
        <f t="shared" si="2"/>
        <v>0.013643774686704824</v>
      </c>
      <c r="H17" s="93">
        <f t="shared" si="3"/>
        <v>0.006248437890527368</v>
      </c>
      <c r="I17" s="143">
        <v>1</v>
      </c>
      <c r="J17" s="92">
        <f t="shared" si="4"/>
        <v>0.011537418733306798</v>
      </c>
      <c r="K17" s="95">
        <f t="shared" si="5"/>
        <v>0.005185915054711404</v>
      </c>
    </row>
    <row r="18" spans="1:11" s="6" customFormat="1" ht="15.75" customHeight="1" thickBot="1">
      <c r="A18" s="97" t="s">
        <v>17</v>
      </c>
      <c r="B18" s="222" t="s">
        <v>46</v>
      </c>
      <c r="C18" s="91">
        <v>2</v>
      </c>
      <c r="D18" s="155">
        <f t="shared" si="0"/>
        <v>0.1494656602645542</v>
      </c>
      <c r="E18" s="93">
        <f t="shared" si="1"/>
        <v>0.060994205550472705</v>
      </c>
      <c r="F18" s="82">
        <f t="shared" si="6"/>
        <v>4118</v>
      </c>
      <c r="G18" s="155">
        <f t="shared" si="2"/>
        <v>56.18506415985046</v>
      </c>
      <c r="H18" s="93">
        <f t="shared" si="3"/>
        <v>25.731067233191702</v>
      </c>
      <c r="I18" s="162">
        <v>4120</v>
      </c>
      <c r="J18" s="155">
        <f t="shared" si="4"/>
        <v>47.534165181224004</v>
      </c>
      <c r="K18" s="156">
        <f t="shared" si="5"/>
        <v>21.365970025410984</v>
      </c>
    </row>
    <row r="19" spans="1:11" s="1" customFormat="1" ht="15" customHeight="1">
      <c r="A19" s="4"/>
      <c r="B19" s="223" t="s">
        <v>47</v>
      </c>
      <c r="C19" s="113"/>
      <c r="D19" s="12">
        <f t="shared" si="0"/>
        <v>0</v>
      </c>
      <c r="E19" s="30">
        <f t="shared" si="1"/>
        <v>0</v>
      </c>
      <c r="F19" s="85">
        <f t="shared" si="6"/>
        <v>1</v>
      </c>
      <c r="G19" s="12">
        <f t="shared" si="2"/>
        <v>0.013643774686704824</v>
      </c>
      <c r="H19" s="30">
        <f t="shared" si="3"/>
        <v>0.006248437890527368</v>
      </c>
      <c r="I19" s="130">
        <v>1</v>
      </c>
      <c r="J19" s="12">
        <f t="shared" si="4"/>
        <v>0.011537418733306798</v>
      </c>
      <c r="K19" s="13">
        <f t="shared" si="5"/>
        <v>0.005185915054711404</v>
      </c>
    </row>
    <row r="20" spans="1:11" s="1" customFormat="1" ht="14.25" customHeight="1">
      <c r="A20" s="4"/>
      <c r="B20" s="223" t="s">
        <v>48</v>
      </c>
      <c r="C20" s="84"/>
      <c r="D20" s="12">
        <f t="shared" si="0"/>
        <v>0</v>
      </c>
      <c r="E20" s="31">
        <f t="shared" si="1"/>
        <v>0</v>
      </c>
      <c r="F20" s="84">
        <f t="shared" si="6"/>
        <v>1061</v>
      </c>
      <c r="G20" s="12">
        <f t="shared" si="2"/>
        <v>14.476044942593818</v>
      </c>
      <c r="H20" s="31">
        <f t="shared" si="3"/>
        <v>6.629592601849538</v>
      </c>
      <c r="I20" s="130">
        <v>1061</v>
      </c>
      <c r="J20" s="12">
        <f t="shared" si="4"/>
        <v>12.241201276038511</v>
      </c>
      <c r="K20" s="13">
        <f t="shared" si="5"/>
        <v>5.502255873048799</v>
      </c>
    </row>
    <row r="21" spans="1:11" s="1" customFormat="1" ht="13.5" thickBot="1">
      <c r="A21" s="4"/>
      <c r="B21" s="223" t="s">
        <v>49</v>
      </c>
      <c r="C21" s="84"/>
      <c r="D21" s="12">
        <f t="shared" si="0"/>
        <v>0</v>
      </c>
      <c r="E21" s="31">
        <f t="shared" si="1"/>
        <v>0</v>
      </c>
      <c r="F21" s="115">
        <f t="shared" si="6"/>
        <v>400</v>
      </c>
      <c r="G21" s="12">
        <f t="shared" si="2"/>
        <v>5.4575098746819295</v>
      </c>
      <c r="H21" s="31">
        <f t="shared" si="3"/>
        <v>2.4993751562109474</v>
      </c>
      <c r="I21" s="130">
        <v>400</v>
      </c>
      <c r="J21" s="12">
        <f t="shared" si="4"/>
        <v>4.614967493322719</v>
      </c>
      <c r="K21" s="13">
        <f t="shared" si="5"/>
        <v>2.0743660218845617</v>
      </c>
    </row>
    <row r="22" spans="1:11" s="6" customFormat="1" ht="15.75" customHeight="1" thickBot="1">
      <c r="A22" s="97" t="s">
        <v>28</v>
      </c>
      <c r="B22" s="219" t="s">
        <v>50</v>
      </c>
      <c r="C22" s="91">
        <v>1471</v>
      </c>
      <c r="D22" s="92">
        <f t="shared" si="0"/>
        <v>109.93199312457963</v>
      </c>
      <c r="E22" s="93">
        <f t="shared" si="1"/>
        <v>44.861238182372674</v>
      </c>
      <c r="F22" s="82">
        <f t="shared" si="6"/>
        <v>793</v>
      </c>
      <c r="G22" s="92">
        <f t="shared" si="2"/>
        <v>10.819513326556926</v>
      </c>
      <c r="H22" s="93">
        <f t="shared" si="3"/>
        <v>4.955011247188203</v>
      </c>
      <c r="I22" s="143">
        <v>2264</v>
      </c>
      <c r="J22" s="92">
        <f t="shared" si="4"/>
        <v>26.12071601220659</v>
      </c>
      <c r="K22" s="95">
        <f t="shared" si="5"/>
        <v>11.740911683866619</v>
      </c>
    </row>
    <row r="23" spans="1:11" s="1" customFormat="1" ht="16.5" customHeight="1">
      <c r="A23" s="4"/>
      <c r="B23" s="216" t="s">
        <v>51</v>
      </c>
      <c r="C23" s="113">
        <v>146</v>
      </c>
      <c r="D23" s="18">
        <f t="shared" si="0"/>
        <v>10.910993199312458</v>
      </c>
      <c r="E23" s="30">
        <f t="shared" si="1"/>
        <v>4.452577005184508</v>
      </c>
      <c r="F23" s="85">
        <f t="shared" si="6"/>
        <v>0</v>
      </c>
      <c r="G23" s="18">
        <f t="shared" si="2"/>
        <v>0</v>
      </c>
      <c r="H23" s="30">
        <f t="shared" si="3"/>
        <v>0</v>
      </c>
      <c r="I23" s="136">
        <v>146</v>
      </c>
      <c r="J23" s="18">
        <f t="shared" si="4"/>
        <v>1.6844631350627923</v>
      </c>
      <c r="K23" s="19">
        <f t="shared" si="5"/>
        <v>0.757143597987865</v>
      </c>
    </row>
    <row r="24" spans="1:11" s="1" customFormat="1" ht="14.25" customHeight="1">
      <c r="A24" s="4"/>
      <c r="B24" s="223" t="s">
        <v>52</v>
      </c>
      <c r="C24" s="114">
        <v>453</v>
      </c>
      <c r="D24" s="12">
        <f t="shared" si="0"/>
        <v>33.85397204992153</v>
      </c>
      <c r="E24" s="31">
        <f t="shared" si="1"/>
        <v>13.815187557182067</v>
      </c>
      <c r="F24" s="84">
        <f t="shared" si="6"/>
        <v>269</v>
      </c>
      <c r="G24" s="12">
        <f t="shared" si="2"/>
        <v>3.6701753907235974</v>
      </c>
      <c r="H24" s="31">
        <f t="shared" si="3"/>
        <v>1.680829792551862</v>
      </c>
      <c r="I24" s="130">
        <v>722</v>
      </c>
      <c r="J24" s="12">
        <f t="shared" si="4"/>
        <v>8.330016325447508</v>
      </c>
      <c r="K24" s="13">
        <f t="shared" si="5"/>
        <v>3.7442306695016336</v>
      </c>
    </row>
    <row r="25" spans="1:11" s="1" customFormat="1" ht="15" customHeight="1">
      <c r="A25" s="4"/>
      <c r="B25" s="223" t="s">
        <v>85</v>
      </c>
      <c r="C25" s="114"/>
      <c r="D25" s="12">
        <f t="shared" si="0"/>
        <v>0</v>
      </c>
      <c r="E25" s="31">
        <f t="shared" si="1"/>
        <v>0</v>
      </c>
      <c r="F25" s="84">
        <f t="shared" si="6"/>
        <v>161</v>
      </c>
      <c r="G25" s="12">
        <f t="shared" si="2"/>
        <v>2.1966477245594764</v>
      </c>
      <c r="H25" s="31">
        <f t="shared" si="3"/>
        <v>1.0059985003749063</v>
      </c>
      <c r="I25" s="130">
        <v>161</v>
      </c>
      <c r="J25" s="12">
        <f t="shared" si="4"/>
        <v>1.8575244160623943</v>
      </c>
      <c r="K25" s="13">
        <f t="shared" si="5"/>
        <v>0.834932323808536</v>
      </c>
    </row>
    <row r="26" spans="1:11" s="1" customFormat="1" ht="13.5" customHeight="1" thickBot="1">
      <c r="A26" s="4"/>
      <c r="B26" s="223" t="s">
        <v>86</v>
      </c>
      <c r="C26" s="114">
        <v>22</v>
      </c>
      <c r="D26" s="12">
        <f t="shared" si="0"/>
        <v>1.6441222629100964</v>
      </c>
      <c r="E26" s="31">
        <f t="shared" si="1"/>
        <v>0.6709362610551998</v>
      </c>
      <c r="F26" s="115">
        <f t="shared" si="6"/>
        <v>12</v>
      </c>
      <c r="G26" s="12">
        <f t="shared" si="2"/>
        <v>0.1637252962404579</v>
      </c>
      <c r="H26" s="31">
        <f t="shared" si="3"/>
        <v>0.07498125468632842</v>
      </c>
      <c r="I26" s="130">
        <v>34</v>
      </c>
      <c r="J26" s="12">
        <f t="shared" si="4"/>
        <v>0.39227223693243113</v>
      </c>
      <c r="K26" s="13">
        <f t="shared" si="5"/>
        <v>0.17632111186018773</v>
      </c>
    </row>
    <row r="27" spans="1:11" s="6" customFormat="1" ht="18.75" customHeight="1" thickBot="1">
      <c r="A27" s="97" t="s">
        <v>18</v>
      </c>
      <c r="B27" s="219" t="s">
        <v>53</v>
      </c>
      <c r="C27" s="91">
        <v>110</v>
      </c>
      <c r="D27" s="92">
        <f t="shared" si="0"/>
        <v>8.220611314550482</v>
      </c>
      <c r="E27" s="93">
        <f t="shared" si="1"/>
        <v>3.354681305275999</v>
      </c>
      <c r="F27" s="82">
        <f t="shared" si="6"/>
        <v>1986</v>
      </c>
      <c r="G27" s="92">
        <f t="shared" si="2"/>
        <v>27.09653652779578</v>
      </c>
      <c r="H27" s="93">
        <f t="shared" si="3"/>
        <v>12.409397650587353</v>
      </c>
      <c r="I27" s="143">
        <v>2096</v>
      </c>
      <c r="J27" s="92">
        <f t="shared" si="4"/>
        <v>24.182429665011046</v>
      </c>
      <c r="K27" s="95">
        <f t="shared" si="5"/>
        <v>10.869677954675103</v>
      </c>
    </row>
    <row r="28" spans="1:11" s="1" customFormat="1" ht="12.75" hidden="1">
      <c r="A28" s="4"/>
      <c r="B28" s="216" t="s">
        <v>54</v>
      </c>
      <c r="C28" s="113"/>
      <c r="D28" s="18">
        <f t="shared" si="0"/>
        <v>0</v>
      </c>
      <c r="E28" s="30">
        <f t="shared" si="1"/>
        <v>0</v>
      </c>
      <c r="F28" s="85">
        <f t="shared" si="6"/>
        <v>179</v>
      </c>
      <c r="G28" s="18">
        <f>F28*1000/$G$2</f>
        <v>2.4422356689201634</v>
      </c>
      <c r="H28" s="30">
        <f t="shared" si="3"/>
        <v>1.1184703824043989</v>
      </c>
      <c r="I28" s="136">
        <v>179</v>
      </c>
      <c r="J28" s="18">
        <f t="shared" si="4"/>
        <v>2.065197953261917</v>
      </c>
      <c r="K28" s="19">
        <f t="shared" si="5"/>
        <v>0.9282787947933413</v>
      </c>
    </row>
    <row r="29" spans="1:11" s="1" customFormat="1" ht="13.5" customHeight="1" hidden="1">
      <c r="A29" s="4"/>
      <c r="B29" s="223" t="s">
        <v>55</v>
      </c>
      <c r="C29" s="114"/>
      <c r="D29" s="12">
        <f t="shared" si="0"/>
        <v>0</v>
      </c>
      <c r="E29" s="31">
        <f t="shared" si="1"/>
        <v>0</v>
      </c>
      <c r="F29" s="84">
        <f t="shared" si="6"/>
        <v>0</v>
      </c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 hidden="1">
      <c r="A30" s="4"/>
      <c r="B30" s="223" t="s">
        <v>56</v>
      </c>
      <c r="C30" s="114"/>
      <c r="D30" s="12">
        <f t="shared" si="0"/>
        <v>0</v>
      </c>
      <c r="E30" s="31">
        <f t="shared" si="1"/>
        <v>0</v>
      </c>
      <c r="F30" s="86">
        <f t="shared" si="6"/>
        <v>239</v>
      </c>
      <c r="G30" s="12">
        <f t="shared" si="2"/>
        <v>3.260862150122453</v>
      </c>
      <c r="H30" s="31">
        <f t="shared" si="3"/>
        <v>1.493376655836041</v>
      </c>
      <c r="I30" s="130">
        <v>239</v>
      </c>
      <c r="J30" s="12">
        <f t="shared" si="4"/>
        <v>2.7574430772603247</v>
      </c>
      <c r="K30" s="13">
        <f t="shared" si="5"/>
        <v>1.2394336980760254</v>
      </c>
    </row>
    <row r="31" spans="1:11" s="1" customFormat="1" ht="16.5" customHeight="1" hidden="1" thickBot="1">
      <c r="A31" s="5"/>
      <c r="B31" s="223" t="s">
        <v>57</v>
      </c>
      <c r="C31" s="114"/>
      <c r="D31" s="12">
        <f t="shared" si="0"/>
        <v>0</v>
      </c>
      <c r="E31" s="31">
        <f t="shared" si="1"/>
        <v>0</v>
      </c>
      <c r="F31" s="87">
        <f t="shared" si="6"/>
        <v>0</v>
      </c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7" t="s">
        <v>75</v>
      </c>
      <c r="B32" s="219" t="s">
        <v>61</v>
      </c>
      <c r="C32" s="91">
        <v>57</v>
      </c>
      <c r="D32" s="92">
        <f t="shared" si="0"/>
        <v>4.259771317539795</v>
      </c>
      <c r="E32" s="93">
        <f t="shared" si="1"/>
        <v>1.738334858188472</v>
      </c>
      <c r="F32" s="82">
        <f t="shared" si="6"/>
        <v>516</v>
      </c>
      <c r="G32" s="92">
        <f>F32*1000/$G$2</f>
        <v>7.040187738339689</v>
      </c>
      <c r="H32" s="93">
        <f t="shared" si="3"/>
        <v>3.224193951512122</v>
      </c>
      <c r="I32" s="143">
        <v>573</v>
      </c>
      <c r="J32" s="92">
        <f>I32*1000/$J$2</f>
        <v>6.610940934184795</v>
      </c>
      <c r="K32" s="95">
        <f t="shared" si="5"/>
        <v>2.9715293263496343</v>
      </c>
    </row>
    <row r="33" spans="1:11" s="1" customFormat="1" ht="26.25" thickBot="1">
      <c r="A33" s="97" t="s">
        <v>76</v>
      </c>
      <c r="B33" s="219" t="s">
        <v>62</v>
      </c>
      <c r="C33" s="91">
        <v>35</v>
      </c>
      <c r="D33" s="92">
        <f t="shared" si="0"/>
        <v>2.615649054629699</v>
      </c>
      <c r="E33" s="93">
        <f t="shared" si="1"/>
        <v>1.0673985971332722</v>
      </c>
      <c r="F33" s="82">
        <f t="shared" si="6"/>
        <v>353</v>
      </c>
      <c r="G33" s="92">
        <f>F33*1000/$G$2</f>
        <v>4.816252464406803</v>
      </c>
      <c r="H33" s="93">
        <f t="shared" si="3"/>
        <v>2.205698575356161</v>
      </c>
      <c r="I33" s="143">
        <v>388</v>
      </c>
      <c r="J33" s="92">
        <f>I33*1000/$J$2</f>
        <v>4.476518468523038</v>
      </c>
      <c r="K33" s="95">
        <f t="shared" si="5"/>
        <v>2.012135041228025</v>
      </c>
    </row>
    <row r="34" spans="1:11" s="6" customFormat="1" ht="21" customHeight="1" thickBot="1">
      <c r="A34" s="97" t="s">
        <v>19</v>
      </c>
      <c r="B34" s="219" t="s">
        <v>58</v>
      </c>
      <c r="C34" s="91">
        <v>155</v>
      </c>
      <c r="D34" s="92">
        <f t="shared" si="0"/>
        <v>11.583588670502952</v>
      </c>
      <c r="E34" s="93">
        <f t="shared" si="1"/>
        <v>4.727050930161635</v>
      </c>
      <c r="F34" s="82">
        <f t="shared" si="6"/>
        <v>1118</v>
      </c>
      <c r="G34" s="92">
        <f t="shared" si="2"/>
        <v>15.253740099735992</v>
      </c>
      <c r="H34" s="93">
        <f t="shared" si="3"/>
        <v>6.985753561609598</v>
      </c>
      <c r="I34" s="143">
        <v>1273</v>
      </c>
      <c r="J34" s="92">
        <f t="shared" si="4"/>
        <v>14.687134047499553</v>
      </c>
      <c r="K34" s="95">
        <f t="shared" si="5"/>
        <v>6.601669864647617</v>
      </c>
    </row>
    <row r="35" spans="1:11" s="1" customFormat="1" ht="12.75">
      <c r="A35" s="4"/>
      <c r="B35" s="216" t="s">
        <v>59</v>
      </c>
      <c r="C35" s="113">
        <v>86</v>
      </c>
      <c r="D35" s="24">
        <f t="shared" si="0"/>
        <v>6.4270233913758315</v>
      </c>
      <c r="E35" s="35">
        <f t="shared" si="1"/>
        <v>2.6227508386703264</v>
      </c>
      <c r="F35" s="85">
        <f t="shared" si="6"/>
        <v>759</v>
      </c>
      <c r="G35" s="24">
        <f t="shared" si="2"/>
        <v>10.35562498720896</v>
      </c>
      <c r="H35" s="35">
        <f t="shared" si="3"/>
        <v>4.742564358910273</v>
      </c>
      <c r="I35" s="136">
        <v>845</v>
      </c>
      <c r="J35" s="24">
        <f t="shared" si="4"/>
        <v>9.749118829644244</v>
      </c>
      <c r="K35" s="25">
        <f t="shared" si="5"/>
        <v>4.382098221231137</v>
      </c>
    </row>
    <row r="36" spans="1:11" s="1" customFormat="1" ht="13.5" customHeight="1">
      <c r="A36" s="4"/>
      <c r="B36" s="224" t="s">
        <v>31</v>
      </c>
      <c r="C36" s="114">
        <v>85</v>
      </c>
      <c r="D36" s="26">
        <f t="shared" si="0"/>
        <v>6.352290561243555</v>
      </c>
      <c r="E36" s="36">
        <f t="shared" si="1"/>
        <v>2.59225373589509</v>
      </c>
      <c r="F36" s="84">
        <f t="shared" si="6"/>
        <v>314</v>
      </c>
      <c r="G36" s="26">
        <f t="shared" si="2"/>
        <v>4.284145251625315</v>
      </c>
      <c r="H36" s="36">
        <f t="shared" si="3"/>
        <v>1.9620094976255935</v>
      </c>
      <c r="I36" s="130">
        <v>399</v>
      </c>
      <c r="J36" s="26">
        <f t="shared" si="4"/>
        <v>4.603430074589412</v>
      </c>
      <c r="K36" s="27">
        <f t="shared" si="5"/>
        <v>2.06918010682985</v>
      </c>
    </row>
    <row r="37" spans="1:11" s="1" customFormat="1" ht="12" customHeight="1" thickBot="1">
      <c r="A37" s="16"/>
      <c r="B37" s="223" t="s">
        <v>84</v>
      </c>
      <c r="C37" s="114"/>
      <c r="D37" s="26">
        <f t="shared" si="0"/>
        <v>0</v>
      </c>
      <c r="E37" s="36">
        <f t="shared" si="1"/>
        <v>0</v>
      </c>
      <c r="F37" s="116">
        <f t="shared" si="6"/>
        <v>184</v>
      </c>
      <c r="G37" s="26">
        <f t="shared" si="2"/>
        <v>2.5104545423536875</v>
      </c>
      <c r="H37" s="36">
        <f t="shared" si="3"/>
        <v>1.1497125718570358</v>
      </c>
      <c r="I37" s="130">
        <v>184</v>
      </c>
      <c r="J37" s="26">
        <f t="shared" si="4"/>
        <v>2.1228850469284506</v>
      </c>
      <c r="K37" s="27">
        <f t="shared" si="5"/>
        <v>0.9542083700668983</v>
      </c>
    </row>
    <row r="38" spans="1:11" s="6" customFormat="1" ht="21" customHeight="1" thickBot="1">
      <c r="A38" s="97" t="s">
        <v>20</v>
      </c>
      <c r="B38" s="219" t="s">
        <v>32</v>
      </c>
      <c r="C38" s="91">
        <v>43</v>
      </c>
      <c r="D38" s="92">
        <f t="shared" si="0"/>
        <v>3.2135116956879157</v>
      </c>
      <c r="E38" s="93">
        <f t="shared" si="1"/>
        <v>1.3113754193351632</v>
      </c>
      <c r="F38" s="82">
        <f t="shared" si="6"/>
        <v>1605</v>
      </c>
      <c r="G38" s="92">
        <f t="shared" si="2"/>
        <v>21.89825837216124</v>
      </c>
      <c r="H38" s="93">
        <f t="shared" si="3"/>
        <v>10.028742814296425</v>
      </c>
      <c r="I38" s="143">
        <v>1648</v>
      </c>
      <c r="J38" s="92">
        <f t="shared" si="4"/>
        <v>19.013666072489602</v>
      </c>
      <c r="K38" s="111">
        <f t="shared" si="5"/>
        <v>8.546388010164394</v>
      </c>
    </row>
    <row r="39" spans="1:11" s="1" customFormat="1" ht="12.75">
      <c r="A39" s="4"/>
      <c r="B39" s="216" t="s">
        <v>60</v>
      </c>
      <c r="C39" s="113">
        <v>6</v>
      </c>
      <c r="D39" s="18">
        <f t="shared" si="0"/>
        <v>0.44839698079366264</v>
      </c>
      <c r="E39" s="30">
        <f t="shared" si="1"/>
        <v>0.18298261665141813</v>
      </c>
      <c r="F39" s="85">
        <f t="shared" si="6"/>
        <v>248</v>
      </c>
      <c r="G39" s="18">
        <f t="shared" si="2"/>
        <v>3.383656122302796</v>
      </c>
      <c r="H39" s="30">
        <f t="shared" si="3"/>
        <v>1.5496125968507872</v>
      </c>
      <c r="I39" s="136">
        <v>254</v>
      </c>
      <c r="J39" s="18">
        <f t="shared" si="4"/>
        <v>2.9305043582599266</v>
      </c>
      <c r="K39" s="19">
        <f t="shared" si="5"/>
        <v>1.3172224238966965</v>
      </c>
    </row>
    <row r="40" spans="1:11" s="1" customFormat="1" ht="12.75">
      <c r="A40" s="4"/>
      <c r="B40" s="223" t="s">
        <v>34</v>
      </c>
      <c r="C40" s="114"/>
      <c r="D40" s="12">
        <f t="shared" si="0"/>
        <v>0</v>
      </c>
      <c r="E40" s="31">
        <f t="shared" si="1"/>
        <v>0</v>
      </c>
      <c r="F40" s="84">
        <f t="shared" si="6"/>
        <v>54</v>
      </c>
      <c r="G40" s="12">
        <f t="shared" si="2"/>
        <v>0.7367638330820605</v>
      </c>
      <c r="H40" s="31">
        <f t="shared" si="3"/>
        <v>0.3374156460884779</v>
      </c>
      <c r="I40" s="130">
        <v>54</v>
      </c>
      <c r="J40" s="12">
        <f t="shared" si="4"/>
        <v>0.623020611598567</v>
      </c>
      <c r="K40" s="13">
        <f t="shared" si="5"/>
        <v>0.2800394129544158</v>
      </c>
    </row>
    <row r="41" spans="1:11" s="1" customFormat="1" ht="12.75">
      <c r="A41" s="4"/>
      <c r="B41" s="223" t="s">
        <v>25</v>
      </c>
      <c r="C41" s="114"/>
      <c r="D41" s="12">
        <f t="shared" si="0"/>
        <v>0</v>
      </c>
      <c r="E41" s="31">
        <f t="shared" si="1"/>
        <v>0</v>
      </c>
      <c r="F41" s="84">
        <f t="shared" si="6"/>
        <v>15</v>
      </c>
      <c r="G41" s="12">
        <f t="shared" si="2"/>
        <v>0.20465662030057236</v>
      </c>
      <c r="H41" s="31">
        <f t="shared" si="3"/>
        <v>0.09372656835791052</v>
      </c>
      <c r="I41" s="130">
        <v>15</v>
      </c>
      <c r="J41" s="12">
        <f t="shared" si="4"/>
        <v>0.17306128099960197</v>
      </c>
      <c r="K41" s="13">
        <f t="shared" si="5"/>
        <v>0.07778872582067106</v>
      </c>
    </row>
    <row r="42" spans="1:11" s="1" customFormat="1" ht="13.5" thickBot="1">
      <c r="A42" s="5"/>
      <c r="B42" s="223" t="s">
        <v>35</v>
      </c>
      <c r="C42" s="114">
        <v>29</v>
      </c>
      <c r="D42" s="12">
        <f t="shared" si="0"/>
        <v>2.1672520738360364</v>
      </c>
      <c r="E42" s="31">
        <f t="shared" si="1"/>
        <v>0.8844159804818542</v>
      </c>
      <c r="F42" s="115">
        <f t="shared" si="6"/>
        <v>495</v>
      </c>
      <c r="G42" s="12">
        <f t="shared" si="2"/>
        <v>6.753668469918888</v>
      </c>
      <c r="H42" s="31">
        <f t="shared" si="3"/>
        <v>3.0929767558110473</v>
      </c>
      <c r="I42" s="130">
        <v>524</v>
      </c>
      <c r="J42" s="12">
        <f t="shared" si="4"/>
        <v>6.0456074162527615</v>
      </c>
      <c r="K42" s="13">
        <f t="shared" si="5"/>
        <v>2.7174194886687757</v>
      </c>
    </row>
    <row r="43" spans="1:11" s="6" customFormat="1" ht="23.25" customHeight="1" thickBot="1">
      <c r="A43" s="97" t="s">
        <v>21</v>
      </c>
      <c r="B43" s="219" t="s">
        <v>64</v>
      </c>
      <c r="C43" s="91">
        <v>358</v>
      </c>
      <c r="D43" s="92">
        <f t="shared" si="0"/>
        <v>26.754353187355203</v>
      </c>
      <c r="E43" s="93">
        <f t="shared" si="1"/>
        <v>10.917962793534615</v>
      </c>
      <c r="F43" s="82">
        <f t="shared" si="6"/>
        <v>0</v>
      </c>
      <c r="G43" s="92">
        <f t="shared" si="2"/>
        <v>0</v>
      </c>
      <c r="H43" s="93">
        <f t="shared" si="3"/>
        <v>0</v>
      </c>
      <c r="I43" s="143">
        <v>358</v>
      </c>
      <c r="J43" s="92">
        <f t="shared" si="4"/>
        <v>4.130395906523834</v>
      </c>
      <c r="K43" s="111">
        <f t="shared" si="5"/>
        <v>1.8565575895866826</v>
      </c>
    </row>
    <row r="44" spans="1:11" s="1" customFormat="1" ht="30" customHeight="1" thickBot="1">
      <c r="A44" s="9"/>
      <c r="B44" s="159" t="s">
        <v>81</v>
      </c>
      <c r="C44" s="113">
        <v>71</v>
      </c>
      <c r="D44" s="18">
        <f t="shared" si="0"/>
        <v>5.3060309393916745</v>
      </c>
      <c r="E44" s="30">
        <f t="shared" si="1"/>
        <v>2.1652942970417812</v>
      </c>
      <c r="F44" s="119">
        <f t="shared" si="6"/>
        <v>0</v>
      </c>
      <c r="G44" s="18">
        <f t="shared" si="2"/>
        <v>0</v>
      </c>
      <c r="H44" s="30">
        <f t="shared" si="3"/>
        <v>0</v>
      </c>
      <c r="I44" s="136">
        <v>71</v>
      </c>
      <c r="J44" s="18">
        <f t="shared" si="4"/>
        <v>0.8191567300647826</v>
      </c>
      <c r="K44" s="19">
        <f t="shared" si="5"/>
        <v>0.3681999688845097</v>
      </c>
    </row>
    <row r="45" spans="1:11" s="1" customFormat="1" ht="16.5" customHeight="1" thickBot="1">
      <c r="A45" s="4"/>
      <c r="B45" s="225" t="s">
        <v>79</v>
      </c>
      <c r="C45" s="114">
        <v>19</v>
      </c>
      <c r="D45" s="12">
        <f t="shared" si="0"/>
        <v>1.4199237725132652</v>
      </c>
      <c r="E45" s="31">
        <f t="shared" si="1"/>
        <v>0.5794449527294907</v>
      </c>
      <c r="F45" s="120">
        <f t="shared" si="6"/>
        <v>0</v>
      </c>
      <c r="G45" s="12">
        <f t="shared" si="2"/>
        <v>0</v>
      </c>
      <c r="H45" s="31">
        <f t="shared" si="3"/>
        <v>0</v>
      </c>
      <c r="I45" s="130">
        <v>19</v>
      </c>
      <c r="J45" s="12">
        <f t="shared" si="4"/>
        <v>0.21921095593282916</v>
      </c>
      <c r="K45" s="13">
        <f t="shared" si="5"/>
        <v>0.09853238603951667</v>
      </c>
    </row>
    <row r="46" spans="1:11" s="1" customFormat="1" ht="18" customHeight="1" thickBot="1">
      <c r="A46" s="97" t="s">
        <v>77</v>
      </c>
      <c r="B46" s="219" t="s">
        <v>63</v>
      </c>
      <c r="C46" s="91">
        <v>10</v>
      </c>
      <c r="D46" s="92">
        <f t="shared" si="0"/>
        <v>0.7473283013227711</v>
      </c>
      <c r="E46" s="93">
        <f t="shared" si="1"/>
        <v>0.3049710277523635</v>
      </c>
      <c r="F46" s="82">
        <f t="shared" si="6"/>
        <v>1</v>
      </c>
      <c r="G46" s="92">
        <f>F46*1000/$G$2</f>
        <v>0.013643774686704824</v>
      </c>
      <c r="H46" s="93">
        <f t="shared" si="3"/>
        <v>0.006248437890527368</v>
      </c>
      <c r="I46" s="143">
        <v>11</v>
      </c>
      <c r="J46" s="92">
        <f>I46*1000/$J$2</f>
        <v>0.12691160606637478</v>
      </c>
      <c r="K46" s="95">
        <f t="shared" si="5"/>
        <v>0.05704506560182544</v>
      </c>
    </row>
    <row r="47" spans="1:11" s="6" customFormat="1" ht="21" customHeight="1" thickBot="1">
      <c r="A47" s="97" t="s">
        <v>29</v>
      </c>
      <c r="B47" s="219" t="s">
        <v>65</v>
      </c>
      <c r="C47" s="91">
        <v>9</v>
      </c>
      <c r="D47" s="92">
        <f t="shared" si="0"/>
        <v>0.672595471190494</v>
      </c>
      <c r="E47" s="93">
        <f t="shared" si="1"/>
        <v>0.2744739249771272</v>
      </c>
      <c r="F47" s="82">
        <f t="shared" si="6"/>
        <v>193</v>
      </c>
      <c r="G47" s="92">
        <f t="shared" si="2"/>
        <v>2.633248514534031</v>
      </c>
      <c r="H47" s="93">
        <f t="shared" si="3"/>
        <v>1.205948512871782</v>
      </c>
      <c r="I47" s="143">
        <v>202</v>
      </c>
      <c r="J47" s="92">
        <f t="shared" si="4"/>
        <v>2.330558584127973</v>
      </c>
      <c r="K47" s="95">
        <f t="shared" si="5"/>
        <v>1.0475548410517035</v>
      </c>
    </row>
    <row r="48" spans="1:11" s="6" customFormat="1" ht="19.5" customHeight="1" thickBot="1">
      <c r="A48" s="97" t="s">
        <v>30</v>
      </c>
      <c r="B48" s="219" t="s">
        <v>66</v>
      </c>
      <c r="C48" s="91">
        <v>717</v>
      </c>
      <c r="D48" s="92">
        <f t="shared" si="0"/>
        <v>53.58343920484269</v>
      </c>
      <c r="E48" s="93">
        <f t="shared" si="1"/>
        <v>21.866422689844466</v>
      </c>
      <c r="F48" s="82">
        <f t="shared" si="6"/>
        <v>1861</v>
      </c>
      <c r="G48" s="92">
        <f t="shared" si="2"/>
        <v>25.391064691957677</v>
      </c>
      <c r="H48" s="93">
        <f t="shared" si="3"/>
        <v>11.628342914271432</v>
      </c>
      <c r="I48" s="143">
        <v>2578</v>
      </c>
      <c r="J48" s="92">
        <f t="shared" si="4"/>
        <v>29.743465494464925</v>
      </c>
      <c r="K48" s="95">
        <f t="shared" si="5"/>
        <v>13.369289011046</v>
      </c>
    </row>
    <row r="49" spans="1:11" s="1" customFormat="1" ht="12.75">
      <c r="A49" s="4"/>
      <c r="B49" s="216" t="s">
        <v>67</v>
      </c>
      <c r="C49" s="113">
        <v>156</v>
      </c>
      <c r="D49" s="18">
        <f t="shared" si="0"/>
        <v>11.658321500635228</v>
      </c>
      <c r="E49" s="30">
        <f t="shared" si="1"/>
        <v>4.757548032936871</v>
      </c>
      <c r="F49" s="85">
        <f t="shared" si="6"/>
        <v>532</v>
      </c>
      <c r="G49" s="18">
        <f t="shared" si="2"/>
        <v>7.258488133326966</v>
      </c>
      <c r="H49" s="30">
        <f t="shared" si="3"/>
        <v>3.32416895776056</v>
      </c>
      <c r="I49" s="136">
        <v>688</v>
      </c>
      <c r="J49" s="18">
        <f t="shared" si="4"/>
        <v>7.9377440885150765</v>
      </c>
      <c r="K49" s="19">
        <f t="shared" si="5"/>
        <v>3.5679095576414457</v>
      </c>
    </row>
    <row r="50" spans="1:11" s="1" customFormat="1" ht="12.75">
      <c r="A50" s="4"/>
      <c r="B50" s="223" t="s">
        <v>71</v>
      </c>
      <c r="C50" s="114">
        <v>3</v>
      </c>
      <c r="D50" s="12">
        <f t="shared" si="0"/>
        <v>0.22419849039683132</v>
      </c>
      <c r="E50" s="31">
        <f t="shared" si="1"/>
        <v>0.09149130832570906</v>
      </c>
      <c r="F50" s="84">
        <f t="shared" si="6"/>
        <v>8</v>
      </c>
      <c r="G50" s="12">
        <f t="shared" si="2"/>
        <v>0.10915019749363859</v>
      </c>
      <c r="H50" s="31">
        <f t="shared" si="3"/>
        <v>0.04998750312421894</v>
      </c>
      <c r="I50" s="130">
        <v>11</v>
      </c>
      <c r="J50" s="12">
        <f t="shared" si="4"/>
        <v>0.12691160606637478</v>
      </c>
      <c r="K50" s="13">
        <f t="shared" si="5"/>
        <v>0.05704506560182544</v>
      </c>
    </row>
    <row r="51" spans="1:11" s="1" customFormat="1" ht="12.75">
      <c r="A51" s="4"/>
      <c r="B51" s="223" t="s">
        <v>68</v>
      </c>
      <c r="C51" s="114">
        <v>12</v>
      </c>
      <c r="D51" s="12">
        <f t="shared" si="0"/>
        <v>0.8967939615873253</v>
      </c>
      <c r="E51" s="31">
        <f t="shared" si="1"/>
        <v>0.36596523330283626</v>
      </c>
      <c r="F51" s="84">
        <f t="shared" si="6"/>
        <v>110</v>
      </c>
      <c r="G51" s="12">
        <f t="shared" si="2"/>
        <v>1.5008152155375307</v>
      </c>
      <c r="H51" s="31">
        <f t="shared" si="3"/>
        <v>0.6873281679580105</v>
      </c>
      <c r="I51" s="130">
        <v>122</v>
      </c>
      <c r="J51" s="12">
        <f t="shared" si="4"/>
        <v>1.4075650854634292</v>
      </c>
      <c r="K51" s="13">
        <f t="shared" si="5"/>
        <v>0.6326816366747913</v>
      </c>
    </row>
    <row r="52" spans="1:11" s="1" customFormat="1" ht="12.75">
      <c r="A52" s="4"/>
      <c r="B52" s="223" t="s">
        <v>72</v>
      </c>
      <c r="C52" s="114">
        <v>1</v>
      </c>
      <c r="D52" s="12">
        <f t="shared" si="0"/>
        <v>0.0747328301322771</v>
      </c>
      <c r="E52" s="31">
        <f t="shared" si="1"/>
        <v>0.030497102775236352</v>
      </c>
      <c r="F52" s="84">
        <f t="shared" si="6"/>
        <v>48</v>
      </c>
      <c r="G52" s="12">
        <f t="shared" si="2"/>
        <v>0.6549011849618316</v>
      </c>
      <c r="H52" s="31">
        <f t="shared" si="3"/>
        <v>0.2999250187453137</v>
      </c>
      <c r="I52" s="130">
        <v>49</v>
      </c>
      <c r="J52" s="12">
        <f t="shared" si="4"/>
        <v>0.565333517932033</v>
      </c>
      <c r="K52" s="13">
        <f t="shared" si="5"/>
        <v>0.25410983768085876</v>
      </c>
    </row>
    <row r="53" spans="1:11" s="1" customFormat="1" ht="12.75">
      <c r="A53" s="4"/>
      <c r="B53" s="223" t="s">
        <v>69</v>
      </c>
      <c r="C53" s="114">
        <v>99</v>
      </c>
      <c r="D53" s="12">
        <f t="shared" si="0"/>
        <v>7.398550183095434</v>
      </c>
      <c r="E53" s="31">
        <f t="shared" si="1"/>
        <v>3.019213174748399</v>
      </c>
      <c r="F53" s="84">
        <f t="shared" si="6"/>
        <v>472</v>
      </c>
      <c r="G53" s="12">
        <f t="shared" si="2"/>
        <v>6.4398616521246765</v>
      </c>
      <c r="H53" s="31">
        <f t="shared" si="3"/>
        <v>2.9492626843289176</v>
      </c>
      <c r="I53" s="130">
        <v>571</v>
      </c>
      <c r="J53" s="12">
        <f t="shared" si="4"/>
        <v>6.587866096718181</v>
      </c>
      <c r="K53" s="13">
        <f t="shared" si="5"/>
        <v>2.9611574962402116</v>
      </c>
    </row>
    <row r="54" spans="1:11" s="1" customFormat="1" ht="12.75">
      <c r="A54" s="4"/>
      <c r="B54" s="223" t="s">
        <v>73</v>
      </c>
      <c r="C54" s="114">
        <v>86</v>
      </c>
      <c r="D54" s="12">
        <f t="shared" si="0"/>
        <v>6.4270233913758315</v>
      </c>
      <c r="E54" s="31">
        <f t="shared" si="1"/>
        <v>2.6227508386703264</v>
      </c>
      <c r="F54" s="84">
        <f t="shared" si="6"/>
        <v>315</v>
      </c>
      <c r="G54" s="12">
        <f t="shared" si="2"/>
        <v>4.297789026312019</v>
      </c>
      <c r="H54" s="31">
        <f t="shared" si="3"/>
        <v>1.968257935516121</v>
      </c>
      <c r="I54" s="130">
        <v>401</v>
      </c>
      <c r="J54" s="12">
        <f t="shared" si="4"/>
        <v>4.626504912056026</v>
      </c>
      <c r="K54" s="13">
        <f t="shared" si="5"/>
        <v>2.0795519369392728</v>
      </c>
    </row>
    <row r="55" spans="1:11" s="1" customFormat="1" ht="12.75">
      <c r="A55" s="4"/>
      <c r="B55" s="223" t="s">
        <v>70</v>
      </c>
      <c r="C55" s="114">
        <v>22</v>
      </c>
      <c r="D55" s="12">
        <f t="shared" si="0"/>
        <v>1.6441222629100964</v>
      </c>
      <c r="E55" s="31">
        <f t="shared" si="1"/>
        <v>0.6709362610551998</v>
      </c>
      <c r="F55" s="84">
        <f t="shared" si="6"/>
        <v>438</v>
      </c>
      <c r="G55" s="12">
        <f t="shared" si="2"/>
        <v>5.975973312776713</v>
      </c>
      <c r="H55" s="31">
        <f t="shared" si="3"/>
        <v>2.7368157960509873</v>
      </c>
      <c r="I55" s="130">
        <v>460</v>
      </c>
      <c r="J55" s="12">
        <f t="shared" si="4"/>
        <v>5.3072126173211265</v>
      </c>
      <c r="K55" s="13">
        <f t="shared" si="5"/>
        <v>2.3855209251672456</v>
      </c>
    </row>
    <row r="56" spans="1:11" s="1" customFormat="1" ht="12.75">
      <c r="A56" s="4"/>
      <c r="B56" s="223" t="s">
        <v>74</v>
      </c>
      <c r="C56" s="114">
        <v>18</v>
      </c>
      <c r="D56" s="12">
        <f t="shared" si="0"/>
        <v>1.345190942380988</v>
      </c>
      <c r="E56" s="31">
        <f t="shared" si="1"/>
        <v>0.5489478499542544</v>
      </c>
      <c r="F56" s="84">
        <f t="shared" si="6"/>
        <v>389</v>
      </c>
      <c r="G56" s="12">
        <f t="shared" si="2"/>
        <v>5.307428353128176</v>
      </c>
      <c r="H56" s="31">
        <f t="shared" si="3"/>
        <v>2.4306423394151464</v>
      </c>
      <c r="I56" s="130">
        <v>407</v>
      </c>
      <c r="J56" s="12">
        <f t="shared" si="4"/>
        <v>4.695729424455866</v>
      </c>
      <c r="K56" s="13">
        <f t="shared" si="5"/>
        <v>2.110667427267541</v>
      </c>
    </row>
    <row r="57" spans="1:11" s="1" customFormat="1" ht="13.5" thickBot="1">
      <c r="A57" s="4"/>
      <c r="B57" s="223" t="s">
        <v>33</v>
      </c>
      <c r="C57" s="121">
        <v>43</v>
      </c>
      <c r="D57" s="12">
        <f t="shared" si="0"/>
        <v>3.2135116956879157</v>
      </c>
      <c r="E57" s="31">
        <f>C57*100/C$58</f>
        <v>1.3113754193351632</v>
      </c>
      <c r="F57" s="86">
        <f t="shared" si="6"/>
        <v>39</v>
      </c>
      <c r="G57" s="12">
        <f t="shared" si="2"/>
        <v>0.5321072127814881</v>
      </c>
      <c r="H57" s="31">
        <f>F57*100/F$58</f>
        <v>0.24368907773056736</v>
      </c>
      <c r="I57" s="130">
        <v>82</v>
      </c>
      <c r="J57" s="12">
        <f t="shared" si="4"/>
        <v>0.9460683361311574</v>
      </c>
      <c r="K57" s="13">
        <f t="shared" si="5"/>
        <v>0.4252450344863351</v>
      </c>
    </row>
    <row r="58" spans="1:11" s="6" customFormat="1" ht="18.75" customHeight="1" thickBot="1">
      <c r="A58" s="109"/>
      <c r="B58" s="110" t="s">
        <v>22</v>
      </c>
      <c r="C58" s="143">
        <f>C48+C47+C46+C43+C38+C34+C33+C32+C27+C22+C18+C17+C16+C14+C13+C11+C10+C8+C5</f>
        <v>3279</v>
      </c>
      <c r="D58" s="212">
        <f t="shared" si="0"/>
        <v>245.04895000373665</v>
      </c>
      <c r="E58" s="93">
        <f>C58*100/C$58</f>
        <v>100</v>
      </c>
      <c r="F58" s="143">
        <f>F48+F47+F46+F43+F38+F34+F33+F32+F27+F22+F18+F17+F16+F14+F13+F11+F10+F8+F5</f>
        <v>16004</v>
      </c>
      <c r="G58" s="212">
        <f t="shared" si="2"/>
        <v>218.354970086024</v>
      </c>
      <c r="H58" s="93"/>
      <c r="I58" s="143">
        <f>I48+I47+I46+I43+I38+I34+I33+I32+I27+I22+I18+I17+I16+I14+I13+I11+I10+I8+I5</f>
        <v>19283</v>
      </c>
      <c r="J58" s="212">
        <f t="shared" si="4"/>
        <v>222.47604543435497</v>
      </c>
      <c r="K58" s="95"/>
    </row>
    <row r="59" spans="1:11" s="6" customFormat="1" ht="22.5" customHeight="1">
      <c r="A59" s="15"/>
      <c r="B59" s="237" t="s">
        <v>83</v>
      </c>
      <c r="C59" s="237"/>
      <c r="D59" s="237"/>
      <c r="E59" s="237"/>
      <c r="F59" s="237"/>
      <c r="G59" s="237"/>
      <c r="H59" s="237"/>
      <c r="I59" s="245" t="s">
        <v>82</v>
      </c>
      <c r="J59" s="245"/>
      <c r="K59" s="245"/>
    </row>
  </sheetData>
  <sheetProtection/>
  <mergeCells count="5">
    <mergeCell ref="B59:H59"/>
    <mergeCell ref="I59:K59"/>
    <mergeCell ref="A1:K1"/>
    <mergeCell ref="A3:A4"/>
    <mergeCell ref="B3:B4"/>
  </mergeCells>
  <printOptions/>
  <pageMargins left="0.35433070866141736" right="0.15748031496062992" top="0.4724409448818898" bottom="0.7874015748031497" header="0" footer="0"/>
  <pageSetup blackAndWhite="1" fitToHeight="0" fitToWidth="1" horizontalDpi="600" verticalDpi="600" orientation="landscape" paperSize="9" scale="98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5" sqref="C45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39" t="s">
        <v>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0">
        <v>10344</v>
      </c>
      <c r="E2" s="233"/>
      <c r="F2" s="236"/>
      <c r="G2" s="233">
        <f>J2-D2</f>
        <v>54837.5</v>
      </c>
      <c r="H2" s="233"/>
      <c r="I2" s="236"/>
      <c r="J2" s="230">
        <v>65181.5</v>
      </c>
      <c r="K2" s="2"/>
    </row>
    <row r="3" spans="1:11" ht="15" customHeight="1">
      <c r="A3" s="248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27.75" customHeight="1" thickBot="1">
      <c r="A4" s="249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103" t="s">
        <v>9</v>
      </c>
      <c r="B5" s="152" t="s">
        <v>26</v>
      </c>
      <c r="C5" s="143">
        <v>163</v>
      </c>
      <c r="D5" s="92">
        <f aca="true" t="shared" si="0" ref="D5:D58">C5*1000/$D$2</f>
        <v>15.757927300850735</v>
      </c>
      <c r="E5" s="93">
        <f aca="true" t="shared" si="1" ref="E5:E56">C5*100/C$58</f>
        <v>13.640167364016737</v>
      </c>
      <c r="F5" s="133">
        <f>I5-C5</f>
        <v>244</v>
      </c>
      <c r="G5" s="92">
        <f aca="true" t="shared" si="2" ref="G5:G58">F5*1000/$G$2</f>
        <v>4.449509915659904</v>
      </c>
      <c r="H5" s="93">
        <f aca="true" t="shared" si="3" ref="H5:H56">F5*100/F$58</f>
        <v>3.3771626297577853</v>
      </c>
      <c r="I5" s="143">
        <v>407</v>
      </c>
      <c r="J5" s="92">
        <f aca="true" t="shared" si="4" ref="J5:J58">I5*1000/$J$2</f>
        <v>6.244103004686913</v>
      </c>
      <c r="K5" s="95">
        <f aca="true" t="shared" si="5" ref="K5:K57">I5*100/I$58</f>
        <v>4.833729216152019</v>
      </c>
    </row>
    <row r="6" spans="1:11" s="1" customFormat="1" ht="15.75" customHeight="1">
      <c r="A6" s="4"/>
      <c r="B6" s="39" t="s">
        <v>36</v>
      </c>
      <c r="C6" s="144">
        <v>133</v>
      </c>
      <c r="D6" s="18">
        <f t="shared" si="0"/>
        <v>12.85769528228925</v>
      </c>
      <c r="E6" s="30">
        <f t="shared" si="1"/>
        <v>11.129707112970712</v>
      </c>
      <c r="F6" s="136">
        <f aca="true" t="shared" si="6" ref="F6:F57">I6-C6</f>
        <v>158</v>
      </c>
      <c r="G6" s="18">
        <f t="shared" si="2"/>
        <v>2.8812400273535443</v>
      </c>
      <c r="H6" s="30">
        <f t="shared" si="3"/>
        <v>2.1868512110726646</v>
      </c>
      <c r="I6" s="136">
        <v>291</v>
      </c>
      <c r="J6" s="18">
        <f t="shared" si="4"/>
        <v>4.464456939469021</v>
      </c>
      <c r="K6" s="19">
        <f t="shared" si="5"/>
        <v>3.456057007125891</v>
      </c>
    </row>
    <row r="7" spans="1:11" s="1" customFormat="1" ht="15.75" customHeight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>
        <f t="shared" si="6"/>
        <v>0</v>
      </c>
      <c r="G7" s="14">
        <f t="shared" si="2"/>
        <v>0</v>
      </c>
      <c r="H7" s="34">
        <f t="shared" si="3"/>
        <v>0</v>
      </c>
      <c r="I7" s="138"/>
      <c r="J7" s="14">
        <f t="shared" si="4"/>
        <v>0</v>
      </c>
      <c r="K7" s="13">
        <f t="shared" si="5"/>
        <v>0</v>
      </c>
    </row>
    <row r="8" spans="1:11" ht="17.25" customHeight="1" thickBot="1">
      <c r="A8" s="103" t="s">
        <v>10</v>
      </c>
      <c r="B8" s="98" t="s">
        <v>38</v>
      </c>
      <c r="C8" s="146">
        <v>3</v>
      </c>
      <c r="D8" s="92">
        <f t="shared" si="0"/>
        <v>0.2900232018561485</v>
      </c>
      <c r="E8" s="93">
        <f t="shared" si="1"/>
        <v>0.2510460251046025</v>
      </c>
      <c r="F8" s="133">
        <f t="shared" si="6"/>
        <v>157</v>
      </c>
      <c r="G8" s="92">
        <f t="shared" si="2"/>
        <v>2.863004330977889</v>
      </c>
      <c r="H8" s="93">
        <f t="shared" si="3"/>
        <v>2.1730103806228374</v>
      </c>
      <c r="I8" s="143">
        <v>160</v>
      </c>
      <c r="J8" s="92">
        <f t="shared" si="4"/>
        <v>2.454684227886747</v>
      </c>
      <c r="K8" s="95">
        <f t="shared" si="5"/>
        <v>1.9002375296912113</v>
      </c>
    </row>
    <row r="9" spans="1:11" s="1" customFormat="1" ht="18" customHeight="1" thickBot="1">
      <c r="A9" s="164"/>
      <c r="B9" s="39" t="s">
        <v>39</v>
      </c>
      <c r="C9" s="144"/>
      <c r="D9" s="18">
        <f t="shared" si="0"/>
        <v>0</v>
      </c>
      <c r="E9" s="30">
        <f t="shared" si="1"/>
        <v>0</v>
      </c>
      <c r="F9" s="131">
        <f t="shared" si="6"/>
        <v>51</v>
      </c>
      <c r="G9" s="18">
        <f t="shared" si="2"/>
        <v>0.9300205151584227</v>
      </c>
      <c r="H9" s="30">
        <f t="shared" si="3"/>
        <v>0.7058823529411765</v>
      </c>
      <c r="I9" s="136">
        <v>51</v>
      </c>
      <c r="J9" s="18">
        <f t="shared" si="4"/>
        <v>0.7824305976389007</v>
      </c>
      <c r="K9" s="19">
        <f t="shared" si="5"/>
        <v>0.6057007125890737</v>
      </c>
    </row>
    <row r="10" spans="1:11" s="6" customFormat="1" ht="19.5" customHeight="1" thickBot="1">
      <c r="A10" s="103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>
        <f t="shared" si="6"/>
        <v>0</v>
      </c>
      <c r="G10" s="92">
        <f t="shared" si="2"/>
        <v>0</v>
      </c>
      <c r="H10" s="93">
        <f t="shared" si="3"/>
        <v>0</v>
      </c>
      <c r="I10" s="143"/>
      <c r="J10" s="92">
        <f t="shared" si="4"/>
        <v>0</v>
      </c>
      <c r="K10" s="95">
        <f t="shared" si="5"/>
        <v>0</v>
      </c>
    </row>
    <row r="11" spans="1:11" s="6" customFormat="1" ht="30" customHeight="1" thickBot="1">
      <c r="A11" s="97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>
        <f t="shared" si="6"/>
        <v>559</v>
      </c>
      <c r="G11" s="92">
        <f t="shared" si="2"/>
        <v>10.193754273991338</v>
      </c>
      <c r="H11" s="93">
        <f t="shared" si="3"/>
        <v>7.737024221453288</v>
      </c>
      <c r="I11" s="143">
        <v>559</v>
      </c>
      <c r="J11" s="92">
        <f t="shared" si="4"/>
        <v>8.576053021179323</v>
      </c>
      <c r="K11" s="95">
        <f t="shared" si="5"/>
        <v>6.6389548693586695</v>
      </c>
    </row>
    <row r="12" spans="1:11" s="6" customFormat="1" ht="16.5" customHeight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>
        <f t="shared" si="6"/>
        <v>556</v>
      </c>
      <c r="G12" s="28">
        <f t="shared" si="2"/>
        <v>10.139047184864372</v>
      </c>
      <c r="H12" s="33">
        <f t="shared" si="3"/>
        <v>7.695501730103806</v>
      </c>
      <c r="I12" s="131">
        <v>556</v>
      </c>
      <c r="J12" s="28">
        <f t="shared" si="4"/>
        <v>8.530027691906445</v>
      </c>
      <c r="K12" s="29">
        <f t="shared" si="5"/>
        <v>6.603325415676959</v>
      </c>
    </row>
    <row r="13" spans="1:11" s="6" customFormat="1" ht="18.75" customHeight="1" thickBot="1">
      <c r="A13" s="97" t="s">
        <v>13</v>
      </c>
      <c r="B13" s="98" t="s">
        <v>42</v>
      </c>
      <c r="C13" s="146"/>
      <c r="D13" s="92">
        <f t="shared" si="0"/>
        <v>0</v>
      </c>
      <c r="E13" s="93">
        <f t="shared" si="1"/>
        <v>0</v>
      </c>
      <c r="F13" s="133">
        <f t="shared" si="6"/>
        <v>0</v>
      </c>
      <c r="G13" s="92">
        <f t="shared" si="2"/>
        <v>0</v>
      </c>
      <c r="H13" s="93">
        <f t="shared" si="3"/>
        <v>0</v>
      </c>
      <c r="I13" s="143"/>
      <c r="J13" s="92">
        <f t="shared" si="4"/>
        <v>0</v>
      </c>
      <c r="K13" s="95">
        <f t="shared" si="5"/>
        <v>0</v>
      </c>
    </row>
    <row r="14" spans="1:11" s="6" customFormat="1" ht="15.75" customHeight="1" thickBot="1">
      <c r="A14" s="97" t="s">
        <v>14</v>
      </c>
      <c r="B14" s="90" t="s">
        <v>43</v>
      </c>
      <c r="C14" s="146"/>
      <c r="D14" s="92">
        <f t="shared" si="0"/>
        <v>0</v>
      </c>
      <c r="E14" s="93">
        <f t="shared" si="1"/>
        <v>0</v>
      </c>
      <c r="F14" s="133">
        <f t="shared" si="6"/>
        <v>384</v>
      </c>
      <c r="G14" s="92">
        <f t="shared" si="2"/>
        <v>7.0025074082516525</v>
      </c>
      <c r="H14" s="93">
        <f t="shared" si="3"/>
        <v>5.314878892733564</v>
      </c>
      <c r="I14" s="143">
        <v>384</v>
      </c>
      <c r="J14" s="92">
        <f t="shared" si="4"/>
        <v>5.891242146928193</v>
      </c>
      <c r="K14" s="111">
        <f t="shared" si="5"/>
        <v>4.5605700712589075</v>
      </c>
    </row>
    <row r="15" spans="1:11" s="1" customFormat="1" ht="18.75" customHeight="1" thickBot="1">
      <c r="A15" s="4"/>
      <c r="B15" s="41" t="s">
        <v>44</v>
      </c>
      <c r="C15" s="148"/>
      <c r="D15" s="14">
        <f t="shared" si="0"/>
        <v>0</v>
      </c>
      <c r="E15" s="34">
        <f t="shared" si="1"/>
        <v>0</v>
      </c>
      <c r="F15" s="131">
        <f t="shared" si="6"/>
        <v>54</v>
      </c>
      <c r="G15" s="14">
        <f t="shared" si="2"/>
        <v>0.9847276042853886</v>
      </c>
      <c r="H15" s="34">
        <f t="shared" si="3"/>
        <v>0.7474048442906575</v>
      </c>
      <c r="I15" s="138">
        <v>54</v>
      </c>
      <c r="J15" s="14">
        <f t="shared" si="4"/>
        <v>0.8284559269117772</v>
      </c>
      <c r="K15" s="20">
        <f t="shared" si="5"/>
        <v>0.6413301662707839</v>
      </c>
    </row>
    <row r="16" spans="1:11" s="1" customFormat="1" ht="16.5" customHeight="1" thickBot="1">
      <c r="A16" s="103" t="s">
        <v>15</v>
      </c>
      <c r="B16" s="98" t="s">
        <v>27</v>
      </c>
      <c r="C16" s="149">
        <v>2</v>
      </c>
      <c r="D16" s="105">
        <f t="shared" si="0"/>
        <v>0.19334880123743234</v>
      </c>
      <c r="E16" s="106">
        <f t="shared" si="1"/>
        <v>0.16736401673640167</v>
      </c>
      <c r="F16" s="133">
        <f t="shared" si="6"/>
        <v>71</v>
      </c>
      <c r="G16" s="105">
        <f t="shared" si="2"/>
        <v>1.2947344426715295</v>
      </c>
      <c r="H16" s="106">
        <f t="shared" si="3"/>
        <v>0.9826989619377162</v>
      </c>
      <c r="I16" s="133">
        <v>73</v>
      </c>
      <c r="J16" s="105">
        <f t="shared" si="4"/>
        <v>1.1199496789733283</v>
      </c>
      <c r="K16" s="107">
        <f t="shared" si="5"/>
        <v>0.8669833729216152</v>
      </c>
    </row>
    <row r="17" spans="1:11" s="6" customFormat="1" ht="18" customHeight="1" thickBot="1">
      <c r="A17" s="108" t="s">
        <v>16</v>
      </c>
      <c r="B17" s="90" t="s">
        <v>45</v>
      </c>
      <c r="C17" s="146">
        <v>19</v>
      </c>
      <c r="D17" s="92">
        <f t="shared" si="0"/>
        <v>1.836813611755607</v>
      </c>
      <c r="E17" s="93">
        <f t="shared" si="1"/>
        <v>1.5899581589958158</v>
      </c>
      <c r="F17" s="133">
        <f t="shared" si="6"/>
        <v>314</v>
      </c>
      <c r="G17" s="92">
        <f t="shared" si="2"/>
        <v>5.726008661955778</v>
      </c>
      <c r="H17" s="93">
        <f t="shared" si="3"/>
        <v>4.346020761245675</v>
      </c>
      <c r="I17" s="143">
        <v>333</v>
      </c>
      <c r="J17" s="92">
        <f t="shared" si="4"/>
        <v>5.1088115492892925</v>
      </c>
      <c r="K17" s="95">
        <f t="shared" si="5"/>
        <v>3.954869358669834</v>
      </c>
    </row>
    <row r="18" spans="1:11" s="6" customFormat="1" ht="18" customHeight="1" thickBot="1">
      <c r="A18" s="97" t="s">
        <v>17</v>
      </c>
      <c r="B18" s="154" t="s">
        <v>46</v>
      </c>
      <c r="C18" s="146"/>
      <c r="D18" s="92">
        <f t="shared" si="0"/>
        <v>0</v>
      </c>
      <c r="E18" s="93">
        <f t="shared" si="1"/>
        <v>0</v>
      </c>
      <c r="F18" s="133">
        <f t="shared" si="6"/>
        <v>1189</v>
      </c>
      <c r="G18" s="92">
        <f t="shared" si="2"/>
        <v>21.682242990654206</v>
      </c>
      <c r="H18" s="93">
        <f t="shared" si="3"/>
        <v>16.45674740484429</v>
      </c>
      <c r="I18" s="143">
        <v>1189</v>
      </c>
      <c r="J18" s="92">
        <f t="shared" si="4"/>
        <v>18.241372168483387</v>
      </c>
      <c r="K18" s="95">
        <f t="shared" si="5"/>
        <v>14.121140142517815</v>
      </c>
    </row>
    <row r="19" spans="1:11" s="1" customFormat="1" ht="16.5" customHeight="1">
      <c r="A19" s="4"/>
      <c r="B19" s="37" t="s">
        <v>47</v>
      </c>
      <c r="C19" s="144"/>
      <c r="D19" s="18">
        <f t="shared" si="0"/>
        <v>0</v>
      </c>
      <c r="E19" s="30">
        <f t="shared" si="1"/>
        <v>0</v>
      </c>
      <c r="F19" s="136">
        <f t="shared" si="6"/>
        <v>0</v>
      </c>
      <c r="G19" s="18">
        <f t="shared" si="2"/>
        <v>0</v>
      </c>
      <c r="H19" s="30">
        <f t="shared" si="3"/>
        <v>0</v>
      </c>
      <c r="I19" s="136"/>
      <c r="J19" s="18">
        <f t="shared" si="4"/>
        <v>0</v>
      </c>
      <c r="K19" s="19">
        <f t="shared" si="5"/>
        <v>0</v>
      </c>
    </row>
    <row r="20" spans="1:11" s="1" customFormat="1" ht="14.25" customHeight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>
        <f t="shared" si="6"/>
        <v>31</v>
      </c>
      <c r="G20" s="12">
        <f t="shared" si="2"/>
        <v>0.5653065876453157</v>
      </c>
      <c r="H20" s="31">
        <f t="shared" si="3"/>
        <v>0.4290657439446367</v>
      </c>
      <c r="I20" s="130">
        <v>31</v>
      </c>
      <c r="J20" s="12">
        <f t="shared" si="4"/>
        <v>0.4755950691530572</v>
      </c>
      <c r="K20" s="13">
        <f t="shared" si="5"/>
        <v>0.3681710213776722</v>
      </c>
    </row>
    <row r="21" spans="1:11" s="1" customFormat="1" ht="13.5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>
        <f t="shared" si="6"/>
        <v>320</v>
      </c>
      <c r="G21" s="12">
        <f t="shared" si="2"/>
        <v>5.83542284020971</v>
      </c>
      <c r="H21" s="31">
        <f t="shared" si="3"/>
        <v>4.429065743944637</v>
      </c>
      <c r="I21" s="130">
        <v>320</v>
      </c>
      <c r="J21" s="12">
        <f t="shared" si="4"/>
        <v>4.909368455773494</v>
      </c>
      <c r="K21" s="13">
        <f t="shared" si="5"/>
        <v>3.8004750593824226</v>
      </c>
    </row>
    <row r="22" spans="1:11" s="6" customFormat="1" ht="15.75" customHeight="1" thickBot="1">
      <c r="A22" s="97" t="s">
        <v>28</v>
      </c>
      <c r="B22" s="90" t="s">
        <v>50</v>
      </c>
      <c r="C22" s="146">
        <v>732</v>
      </c>
      <c r="D22" s="92">
        <f t="shared" si="0"/>
        <v>70.76566125290023</v>
      </c>
      <c r="E22" s="93">
        <f t="shared" si="1"/>
        <v>61.25523012552301</v>
      </c>
      <c r="F22" s="133">
        <f t="shared" si="6"/>
        <v>1311</v>
      </c>
      <c r="G22" s="92">
        <f t="shared" si="2"/>
        <v>23.906997948484157</v>
      </c>
      <c r="H22" s="93">
        <f t="shared" si="3"/>
        <v>18.14532871972318</v>
      </c>
      <c r="I22" s="143">
        <v>2043</v>
      </c>
      <c r="J22" s="92">
        <f t="shared" si="4"/>
        <v>31.3432492348289</v>
      </c>
      <c r="K22" s="95">
        <f t="shared" si="5"/>
        <v>24.263657957244657</v>
      </c>
    </row>
    <row r="23" spans="1:11" s="1" customFormat="1" ht="15.75" customHeight="1">
      <c r="A23" s="4"/>
      <c r="B23" s="39" t="s">
        <v>51</v>
      </c>
      <c r="C23" s="144">
        <v>123</v>
      </c>
      <c r="D23" s="18">
        <f t="shared" si="0"/>
        <v>11.890951276102088</v>
      </c>
      <c r="E23" s="30">
        <f t="shared" si="1"/>
        <v>10.292887029288703</v>
      </c>
      <c r="F23" s="136">
        <f t="shared" si="6"/>
        <v>20</v>
      </c>
      <c r="G23" s="18">
        <f t="shared" si="2"/>
        <v>0.3647139275131069</v>
      </c>
      <c r="H23" s="30">
        <f t="shared" si="3"/>
        <v>0.2768166089965398</v>
      </c>
      <c r="I23" s="136">
        <v>143</v>
      </c>
      <c r="J23" s="18">
        <f t="shared" si="4"/>
        <v>2.1938740286737803</v>
      </c>
      <c r="K23" s="19">
        <f t="shared" si="5"/>
        <v>1.6983372921615203</v>
      </c>
    </row>
    <row r="24" spans="1:11" s="1" customFormat="1" ht="14.25" customHeight="1">
      <c r="A24" s="4"/>
      <c r="B24" s="37" t="s">
        <v>52</v>
      </c>
      <c r="C24" s="145">
        <v>307</v>
      </c>
      <c r="D24" s="12">
        <f t="shared" si="0"/>
        <v>29.67904098994586</v>
      </c>
      <c r="E24" s="31">
        <f t="shared" si="1"/>
        <v>25.690376569037657</v>
      </c>
      <c r="F24" s="130">
        <f t="shared" si="6"/>
        <v>635</v>
      </c>
      <c r="G24" s="12">
        <f t="shared" si="2"/>
        <v>11.579667198541145</v>
      </c>
      <c r="H24" s="31">
        <f t="shared" si="3"/>
        <v>8.788927335640139</v>
      </c>
      <c r="I24" s="130">
        <v>942</v>
      </c>
      <c r="J24" s="12">
        <f t="shared" si="4"/>
        <v>14.451953391683222</v>
      </c>
      <c r="K24" s="13">
        <f t="shared" si="5"/>
        <v>11.187648456057007</v>
      </c>
    </row>
    <row r="25" spans="1:11" s="1" customFormat="1" ht="15.75" customHeight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>
        <f t="shared" si="6"/>
        <v>147</v>
      </c>
      <c r="G25" s="12">
        <f t="shared" si="2"/>
        <v>2.6806473672213356</v>
      </c>
      <c r="H25" s="31">
        <f t="shared" si="3"/>
        <v>2.0346020761245676</v>
      </c>
      <c r="I25" s="130">
        <v>147</v>
      </c>
      <c r="J25" s="12">
        <f t="shared" si="4"/>
        <v>2.255241134370949</v>
      </c>
      <c r="K25" s="13">
        <f t="shared" si="5"/>
        <v>1.7458432304038005</v>
      </c>
    </row>
    <row r="26" spans="1:11" s="1" customFormat="1" ht="13.5" thickBot="1">
      <c r="A26" s="4"/>
      <c r="B26" s="37" t="s">
        <v>86</v>
      </c>
      <c r="C26" s="145">
        <v>3</v>
      </c>
      <c r="D26" s="12">
        <f t="shared" si="0"/>
        <v>0.2900232018561485</v>
      </c>
      <c r="E26" s="31">
        <f t="shared" si="1"/>
        <v>0.2510460251046025</v>
      </c>
      <c r="F26" s="131">
        <f t="shared" si="6"/>
        <v>21</v>
      </c>
      <c r="G26" s="12">
        <f t="shared" si="2"/>
        <v>0.38294962388876225</v>
      </c>
      <c r="H26" s="31">
        <f t="shared" si="3"/>
        <v>0.2906574394463668</v>
      </c>
      <c r="I26" s="130">
        <v>24</v>
      </c>
      <c r="J26" s="12">
        <f t="shared" si="4"/>
        <v>0.3682026341830121</v>
      </c>
      <c r="K26" s="13">
        <f t="shared" si="5"/>
        <v>0.2850356294536817</v>
      </c>
    </row>
    <row r="27" spans="1:11" s="6" customFormat="1" ht="14.25" customHeight="1" thickBot="1">
      <c r="A27" s="97" t="s">
        <v>18</v>
      </c>
      <c r="B27" s="90" t="s">
        <v>53</v>
      </c>
      <c r="C27" s="146">
        <v>13</v>
      </c>
      <c r="D27" s="92">
        <f t="shared" si="0"/>
        <v>1.25676720804331</v>
      </c>
      <c r="E27" s="93">
        <f t="shared" si="1"/>
        <v>1.0878661087866108</v>
      </c>
      <c r="F27" s="133">
        <f t="shared" si="6"/>
        <v>841</v>
      </c>
      <c r="G27" s="92">
        <f t="shared" si="2"/>
        <v>15.336220651926146</v>
      </c>
      <c r="H27" s="93">
        <f t="shared" si="3"/>
        <v>11.640138408304498</v>
      </c>
      <c r="I27" s="143">
        <v>854</v>
      </c>
      <c r="J27" s="92">
        <f t="shared" si="4"/>
        <v>13.101877066345512</v>
      </c>
      <c r="K27" s="95">
        <f t="shared" si="5"/>
        <v>10.14251781472684</v>
      </c>
    </row>
    <row r="28" spans="1:11" s="1" customFormat="1" ht="12.75" hidden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36">
        <f t="shared" si="6"/>
        <v>0</v>
      </c>
      <c r="G28" s="18">
        <f>F28*1000/$G$2</f>
        <v>0</v>
      </c>
      <c r="H28" s="30">
        <f t="shared" si="3"/>
        <v>0</v>
      </c>
      <c r="I28" s="136"/>
      <c r="J28" s="18">
        <f t="shared" si="4"/>
        <v>0</v>
      </c>
      <c r="K28" s="19">
        <f t="shared" si="5"/>
        <v>0</v>
      </c>
    </row>
    <row r="29" spans="1:11" s="1" customFormat="1" ht="13.5" customHeight="1" hidden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226">
        <f t="shared" si="6"/>
        <v>0</v>
      </c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 hidden="1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37">
        <f t="shared" si="6"/>
        <v>0</v>
      </c>
      <c r="G30" s="12">
        <f t="shared" si="2"/>
        <v>0</v>
      </c>
      <c r="H30" s="31">
        <f t="shared" si="3"/>
        <v>0</v>
      </c>
      <c r="I30" s="130"/>
      <c r="J30" s="12">
        <f t="shared" si="4"/>
        <v>0</v>
      </c>
      <c r="K30" s="13">
        <f t="shared" si="5"/>
        <v>0</v>
      </c>
    </row>
    <row r="31" spans="1:11" s="1" customFormat="1" ht="16.5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34">
        <f t="shared" si="6"/>
        <v>0</v>
      </c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7" t="s">
        <v>75</v>
      </c>
      <c r="B32" s="90" t="s">
        <v>61</v>
      </c>
      <c r="C32" s="146">
        <v>5</v>
      </c>
      <c r="D32" s="92">
        <f t="shared" si="0"/>
        <v>0.4833720030935808</v>
      </c>
      <c r="E32" s="93">
        <f t="shared" si="1"/>
        <v>0.41841004184100417</v>
      </c>
      <c r="F32" s="133">
        <f t="shared" si="6"/>
        <v>106</v>
      </c>
      <c r="G32" s="92">
        <f>F32*1000/$G$2</f>
        <v>1.9329838158194665</v>
      </c>
      <c r="H32" s="93">
        <f t="shared" si="3"/>
        <v>1.467128027681661</v>
      </c>
      <c r="I32" s="143">
        <v>111</v>
      </c>
      <c r="J32" s="92">
        <f>I32*1000/$J$2</f>
        <v>1.7029371830964308</v>
      </c>
      <c r="K32" s="95">
        <f t="shared" si="5"/>
        <v>1.3182897862232779</v>
      </c>
    </row>
    <row r="33" spans="1:11" s="1" customFormat="1" ht="28.5" customHeight="1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>
        <f t="shared" si="6"/>
        <v>314</v>
      </c>
      <c r="G33" s="92">
        <f>F33*1000/$G$2</f>
        <v>5.726008661955778</v>
      </c>
      <c r="H33" s="93">
        <f t="shared" si="3"/>
        <v>4.346020761245675</v>
      </c>
      <c r="I33" s="143">
        <v>314</v>
      </c>
      <c r="J33" s="92">
        <f>I33*1000/$J$2</f>
        <v>4.817317797227741</v>
      </c>
      <c r="K33" s="95">
        <f t="shared" si="5"/>
        <v>3.7292161520190024</v>
      </c>
    </row>
    <row r="34" spans="1:11" s="6" customFormat="1" ht="21" customHeight="1" thickBot="1">
      <c r="A34" s="97" t="s">
        <v>19</v>
      </c>
      <c r="B34" s="90" t="s">
        <v>58</v>
      </c>
      <c r="C34" s="146">
        <v>16</v>
      </c>
      <c r="D34" s="92">
        <f t="shared" si="0"/>
        <v>1.5467904098994587</v>
      </c>
      <c r="E34" s="93">
        <f t="shared" si="1"/>
        <v>1.3389121338912133</v>
      </c>
      <c r="F34" s="133">
        <f t="shared" si="6"/>
        <v>611</v>
      </c>
      <c r="G34" s="92">
        <f t="shared" si="2"/>
        <v>11.142010485525416</v>
      </c>
      <c r="H34" s="93">
        <f t="shared" si="3"/>
        <v>8.456747404844291</v>
      </c>
      <c r="I34" s="143">
        <v>627</v>
      </c>
      <c r="J34" s="92">
        <f t="shared" si="4"/>
        <v>9.61929381803119</v>
      </c>
      <c r="K34" s="95">
        <f t="shared" si="5"/>
        <v>7.446555819477434</v>
      </c>
    </row>
    <row r="35" spans="1:11" s="1" customFormat="1" ht="12.75">
      <c r="A35" s="4"/>
      <c r="B35" s="39" t="s">
        <v>59</v>
      </c>
      <c r="C35" s="144">
        <v>16</v>
      </c>
      <c r="D35" s="24">
        <f t="shared" si="0"/>
        <v>1.5467904098994587</v>
      </c>
      <c r="E35" s="35">
        <f t="shared" si="1"/>
        <v>1.3389121338912133</v>
      </c>
      <c r="F35" s="136">
        <f t="shared" si="6"/>
        <v>480</v>
      </c>
      <c r="G35" s="24">
        <f t="shared" si="2"/>
        <v>8.753134260314566</v>
      </c>
      <c r="H35" s="35">
        <f t="shared" si="3"/>
        <v>6.643598615916955</v>
      </c>
      <c r="I35" s="136">
        <v>496</v>
      </c>
      <c r="J35" s="24">
        <f t="shared" si="4"/>
        <v>7.609521106448915</v>
      </c>
      <c r="K35" s="25">
        <f t="shared" si="5"/>
        <v>5.890736342042755</v>
      </c>
    </row>
    <row r="36" spans="1:11" s="1" customFormat="1" ht="14.25" customHeight="1">
      <c r="A36" s="4"/>
      <c r="B36" s="42" t="s">
        <v>31</v>
      </c>
      <c r="C36" s="145">
        <v>15</v>
      </c>
      <c r="D36" s="26">
        <f t="shared" si="0"/>
        <v>1.4501160092807424</v>
      </c>
      <c r="E36" s="36">
        <f t="shared" si="1"/>
        <v>1.2552301255230125</v>
      </c>
      <c r="F36" s="130">
        <f t="shared" si="6"/>
        <v>403</v>
      </c>
      <c r="G36" s="26">
        <f t="shared" si="2"/>
        <v>7.348985639389104</v>
      </c>
      <c r="H36" s="36">
        <f t="shared" si="3"/>
        <v>5.577854671280277</v>
      </c>
      <c r="I36" s="130">
        <v>418</v>
      </c>
      <c r="J36" s="26">
        <f t="shared" si="4"/>
        <v>6.412862545354127</v>
      </c>
      <c r="K36" s="27">
        <f t="shared" si="5"/>
        <v>4.96437054631829</v>
      </c>
    </row>
    <row r="37" spans="1:11" s="1" customFormat="1" ht="15" customHeight="1" thickBot="1">
      <c r="A37" s="16"/>
      <c r="B37" s="37" t="s">
        <v>84</v>
      </c>
      <c r="C37" s="145"/>
      <c r="D37" s="26">
        <f t="shared" si="0"/>
        <v>0</v>
      </c>
      <c r="E37" s="36">
        <f t="shared" si="1"/>
        <v>0</v>
      </c>
      <c r="F37" s="138">
        <f t="shared" si="6"/>
        <v>0</v>
      </c>
      <c r="G37" s="26">
        <f t="shared" si="2"/>
        <v>0</v>
      </c>
      <c r="H37" s="36">
        <f t="shared" si="3"/>
        <v>0</v>
      </c>
      <c r="I37" s="130"/>
      <c r="J37" s="26">
        <f t="shared" si="4"/>
        <v>0</v>
      </c>
      <c r="K37" s="27">
        <f t="shared" si="5"/>
        <v>0</v>
      </c>
    </row>
    <row r="38" spans="1:11" s="6" customFormat="1" ht="24" customHeight="1" thickBot="1">
      <c r="A38" s="97" t="s">
        <v>20</v>
      </c>
      <c r="B38" s="90" t="s">
        <v>32</v>
      </c>
      <c r="C38" s="146">
        <v>54</v>
      </c>
      <c r="D38" s="92">
        <f t="shared" si="0"/>
        <v>5.220417633410673</v>
      </c>
      <c r="E38" s="93">
        <f t="shared" si="1"/>
        <v>4.518828451882845</v>
      </c>
      <c r="F38" s="133">
        <f t="shared" si="6"/>
        <v>787</v>
      </c>
      <c r="G38" s="92">
        <f t="shared" si="2"/>
        <v>14.351493047640757</v>
      </c>
      <c r="H38" s="93">
        <f t="shared" si="3"/>
        <v>10.892733564013842</v>
      </c>
      <c r="I38" s="143">
        <v>841</v>
      </c>
      <c r="J38" s="92">
        <f t="shared" si="4"/>
        <v>12.902433972829714</v>
      </c>
      <c r="K38" s="111">
        <f t="shared" si="5"/>
        <v>9.98812351543943</v>
      </c>
    </row>
    <row r="39" spans="1:11" s="1" customFormat="1" ht="12.75">
      <c r="A39" s="4"/>
      <c r="B39" s="39" t="s">
        <v>60</v>
      </c>
      <c r="C39" s="144">
        <v>13</v>
      </c>
      <c r="D39" s="18">
        <f t="shared" si="0"/>
        <v>1.25676720804331</v>
      </c>
      <c r="E39" s="30">
        <f t="shared" si="1"/>
        <v>1.0878661087866108</v>
      </c>
      <c r="F39" s="136">
        <f t="shared" si="6"/>
        <v>305</v>
      </c>
      <c r="G39" s="18">
        <f t="shared" si="2"/>
        <v>5.56188739457488</v>
      </c>
      <c r="H39" s="30">
        <f t="shared" si="3"/>
        <v>4.221453287197232</v>
      </c>
      <c r="I39" s="136">
        <v>318</v>
      </c>
      <c r="J39" s="18">
        <f t="shared" si="4"/>
        <v>4.87868490292491</v>
      </c>
      <c r="K39" s="19">
        <f t="shared" si="5"/>
        <v>3.776722090261283</v>
      </c>
    </row>
    <row r="40" spans="1:11" s="1" customFormat="1" ht="12.75">
      <c r="A40" s="4"/>
      <c r="B40" s="37" t="s">
        <v>34</v>
      </c>
      <c r="C40" s="145">
        <v>2</v>
      </c>
      <c r="D40" s="12">
        <f t="shared" si="0"/>
        <v>0.19334880123743234</v>
      </c>
      <c r="E40" s="31">
        <f t="shared" si="1"/>
        <v>0.16736401673640167</v>
      </c>
      <c r="F40" s="130">
        <f t="shared" si="6"/>
        <v>11</v>
      </c>
      <c r="G40" s="12">
        <f t="shared" si="2"/>
        <v>0.2005926601322088</v>
      </c>
      <c r="H40" s="31">
        <f t="shared" si="3"/>
        <v>0.1522491349480969</v>
      </c>
      <c r="I40" s="130">
        <v>13</v>
      </c>
      <c r="J40" s="12">
        <f t="shared" si="4"/>
        <v>0.1994430935157982</v>
      </c>
      <c r="K40" s="13">
        <f t="shared" si="5"/>
        <v>0.1543942992874109</v>
      </c>
    </row>
    <row r="41" spans="1:11" s="1" customFormat="1" ht="12.75">
      <c r="A41" s="4"/>
      <c r="B41" s="37" t="s">
        <v>25</v>
      </c>
      <c r="C41" s="145">
        <v>1</v>
      </c>
      <c r="D41" s="12">
        <f t="shared" si="0"/>
        <v>0.09667440061871617</v>
      </c>
      <c r="E41" s="31">
        <f t="shared" si="1"/>
        <v>0.08368200836820083</v>
      </c>
      <c r="F41" s="130">
        <f t="shared" si="6"/>
        <v>4</v>
      </c>
      <c r="G41" s="12">
        <f t="shared" si="2"/>
        <v>0.07294278550262139</v>
      </c>
      <c r="H41" s="31">
        <f t="shared" si="3"/>
        <v>0.05536332179930796</v>
      </c>
      <c r="I41" s="130">
        <v>5</v>
      </c>
      <c r="J41" s="12">
        <f t="shared" si="4"/>
        <v>0.07670888212146085</v>
      </c>
      <c r="K41" s="13">
        <f t="shared" si="5"/>
        <v>0.05938242280285035</v>
      </c>
    </row>
    <row r="42" spans="1:11" s="1" customFormat="1" ht="13.5" thickBot="1">
      <c r="A42" s="5"/>
      <c r="B42" s="37" t="s">
        <v>35</v>
      </c>
      <c r="C42" s="145">
        <v>18</v>
      </c>
      <c r="D42" s="12">
        <f t="shared" si="0"/>
        <v>1.740139211136891</v>
      </c>
      <c r="E42" s="31">
        <f t="shared" si="1"/>
        <v>1.506276150627615</v>
      </c>
      <c r="F42" s="131">
        <f t="shared" si="6"/>
        <v>255</v>
      </c>
      <c r="G42" s="12">
        <f t="shared" si="2"/>
        <v>4.650102575792113</v>
      </c>
      <c r="H42" s="31">
        <f t="shared" si="3"/>
        <v>3.5294117647058822</v>
      </c>
      <c r="I42" s="130">
        <v>273</v>
      </c>
      <c r="J42" s="12">
        <f t="shared" si="4"/>
        <v>4.188304963831762</v>
      </c>
      <c r="K42" s="13">
        <f t="shared" si="5"/>
        <v>3.2422802850356294</v>
      </c>
    </row>
    <row r="43" spans="1:11" s="6" customFormat="1" ht="28.5" customHeight="1" thickBot="1">
      <c r="A43" s="97" t="s">
        <v>21</v>
      </c>
      <c r="B43" s="90" t="s">
        <v>64</v>
      </c>
      <c r="C43" s="146">
        <v>7</v>
      </c>
      <c r="D43" s="92">
        <f t="shared" si="0"/>
        <v>0.6767208043310131</v>
      </c>
      <c r="E43" s="93">
        <f t="shared" si="1"/>
        <v>0.5857740585774058</v>
      </c>
      <c r="F43" s="133">
        <f t="shared" si="6"/>
        <v>0</v>
      </c>
      <c r="G43" s="92">
        <f t="shared" si="2"/>
        <v>0</v>
      </c>
      <c r="H43" s="93">
        <f t="shared" si="3"/>
        <v>0</v>
      </c>
      <c r="I43" s="143">
        <v>7</v>
      </c>
      <c r="J43" s="92">
        <f t="shared" si="4"/>
        <v>0.10739243497004518</v>
      </c>
      <c r="K43" s="111">
        <f t="shared" si="5"/>
        <v>0.0831353919239905</v>
      </c>
    </row>
    <row r="44" spans="1:11" s="1" customFormat="1" ht="27" customHeight="1" thickBot="1">
      <c r="A44" s="9"/>
      <c r="B44" s="159" t="s">
        <v>81</v>
      </c>
      <c r="C44" s="144">
        <v>1</v>
      </c>
      <c r="D44" s="18">
        <f t="shared" si="0"/>
        <v>0.09667440061871617</v>
      </c>
      <c r="E44" s="30">
        <f t="shared" si="1"/>
        <v>0.08368200836820083</v>
      </c>
      <c r="F44" s="141">
        <f t="shared" si="6"/>
        <v>0</v>
      </c>
      <c r="G44" s="18">
        <f t="shared" si="2"/>
        <v>0</v>
      </c>
      <c r="H44" s="30">
        <f t="shared" si="3"/>
        <v>0</v>
      </c>
      <c r="I44" s="136">
        <v>1</v>
      </c>
      <c r="J44" s="18">
        <f t="shared" si="4"/>
        <v>0.015341776424292169</v>
      </c>
      <c r="K44" s="19">
        <f t="shared" si="5"/>
        <v>0.011876484560570071</v>
      </c>
    </row>
    <row r="45" spans="1:11" s="1" customFormat="1" ht="16.5" customHeight="1" thickBot="1">
      <c r="A45" s="4"/>
      <c r="B45" s="157" t="s">
        <v>79</v>
      </c>
      <c r="C45" s="145">
        <v>2</v>
      </c>
      <c r="D45" s="12">
        <f t="shared" si="0"/>
        <v>0.19334880123743234</v>
      </c>
      <c r="E45" s="31">
        <f t="shared" si="1"/>
        <v>0.16736401673640167</v>
      </c>
      <c r="F45" s="139">
        <f t="shared" si="6"/>
        <v>0</v>
      </c>
      <c r="G45" s="12">
        <f t="shared" si="2"/>
        <v>0</v>
      </c>
      <c r="H45" s="31">
        <f t="shared" si="3"/>
        <v>0</v>
      </c>
      <c r="I45" s="130">
        <v>2</v>
      </c>
      <c r="J45" s="12">
        <f t="shared" si="4"/>
        <v>0.030683552848584338</v>
      </c>
      <c r="K45" s="13">
        <f t="shared" si="5"/>
        <v>0.023752969121140142</v>
      </c>
    </row>
    <row r="46" spans="1:11" s="1" customFormat="1" ht="18" customHeight="1" thickBot="1">
      <c r="A46" s="97" t="s">
        <v>77</v>
      </c>
      <c r="B46" s="90" t="s">
        <v>63</v>
      </c>
      <c r="C46" s="146">
        <v>4</v>
      </c>
      <c r="D46" s="92">
        <f t="shared" si="0"/>
        <v>0.3866976024748647</v>
      </c>
      <c r="E46" s="93">
        <f t="shared" si="1"/>
        <v>0.33472803347280333</v>
      </c>
      <c r="F46" s="133">
        <f t="shared" si="6"/>
        <v>1</v>
      </c>
      <c r="G46" s="92">
        <f>F46*1000/$G$2</f>
        <v>0.018235696375655346</v>
      </c>
      <c r="H46" s="93">
        <f t="shared" si="3"/>
        <v>0.01384083044982699</v>
      </c>
      <c r="I46" s="143">
        <v>5</v>
      </c>
      <c r="J46" s="92">
        <f>I46*1000/$J$2</f>
        <v>0.07670888212146085</v>
      </c>
      <c r="K46" s="95">
        <f t="shared" si="5"/>
        <v>0.05938242280285035</v>
      </c>
    </row>
    <row r="47" spans="1:11" s="6" customFormat="1" ht="21" customHeight="1" thickBot="1">
      <c r="A47" s="97" t="s">
        <v>29</v>
      </c>
      <c r="B47" s="90" t="s">
        <v>65</v>
      </c>
      <c r="C47" s="146">
        <v>19</v>
      </c>
      <c r="D47" s="92">
        <f t="shared" si="0"/>
        <v>1.836813611755607</v>
      </c>
      <c r="E47" s="93">
        <f t="shared" si="1"/>
        <v>1.5899581589958158</v>
      </c>
      <c r="F47" s="133">
        <f t="shared" si="6"/>
        <v>198</v>
      </c>
      <c r="G47" s="92">
        <f t="shared" si="2"/>
        <v>3.6106678823797584</v>
      </c>
      <c r="H47" s="93">
        <f t="shared" si="3"/>
        <v>2.7404844290657437</v>
      </c>
      <c r="I47" s="143">
        <v>217</v>
      </c>
      <c r="J47" s="92">
        <f t="shared" si="4"/>
        <v>3.3291654840714004</v>
      </c>
      <c r="K47" s="95">
        <f t="shared" si="5"/>
        <v>2.5771971496437054</v>
      </c>
    </row>
    <row r="48" spans="1:11" s="6" customFormat="1" ht="21.75" customHeight="1" thickBot="1">
      <c r="A48" s="97" t="s">
        <v>30</v>
      </c>
      <c r="B48" s="90" t="s">
        <v>66</v>
      </c>
      <c r="C48" s="146">
        <v>158</v>
      </c>
      <c r="D48" s="92">
        <f t="shared" si="0"/>
        <v>15.274555297757153</v>
      </c>
      <c r="E48" s="93">
        <f t="shared" si="1"/>
        <v>13.221757322175732</v>
      </c>
      <c r="F48" s="133">
        <f t="shared" si="6"/>
        <v>138</v>
      </c>
      <c r="G48" s="92">
        <f t="shared" si="2"/>
        <v>2.5165260998404375</v>
      </c>
      <c r="H48" s="93">
        <f t="shared" si="3"/>
        <v>1.9100346020761245</v>
      </c>
      <c r="I48" s="143">
        <v>296</v>
      </c>
      <c r="J48" s="92">
        <f t="shared" si="4"/>
        <v>4.541165821590482</v>
      </c>
      <c r="K48" s="95">
        <f t="shared" si="5"/>
        <v>3.5154394299287413</v>
      </c>
    </row>
    <row r="49" spans="1:11" s="1" customFormat="1" ht="15.75" customHeight="1">
      <c r="A49" s="4"/>
      <c r="B49" s="39" t="s">
        <v>67</v>
      </c>
      <c r="C49" s="144">
        <v>1</v>
      </c>
      <c r="D49" s="18">
        <f t="shared" si="0"/>
        <v>0.09667440061871617</v>
      </c>
      <c r="E49" s="30">
        <f t="shared" si="1"/>
        <v>0.08368200836820083</v>
      </c>
      <c r="F49" s="136">
        <f t="shared" si="6"/>
        <v>18</v>
      </c>
      <c r="G49" s="18">
        <f t="shared" si="2"/>
        <v>0.3282425347617962</v>
      </c>
      <c r="H49" s="30">
        <f t="shared" si="3"/>
        <v>0.2491349480968858</v>
      </c>
      <c r="I49" s="136">
        <v>19</v>
      </c>
      <c r="J49" s="18">
        <f t="shared" si="4"/>
        <v>0.2914937520615512</v>
      </c>
      <c r="K49" s="19">
        <f t="shared" si="5"/>
        <v>0.22565320665083136</v>
      </c>
    </row>
    <row r="50" spans="1:11" s="1" customFormat="1" ht="12.75">
      <c r="A50" s="4"/>
      <c r="B50" s="37" t="s">
        <v>71</v>
      </c>
      <c r="C50" s="145"/>
      <c r="D50" s="12">
        <f t="shared" si="0"/>
        <v>0</v>
      </c>
      <c r="E50" s="31">
        <f t="shared" si="1"/>
        <v>0</v>
      </c>
      <c r="F50" s="130">
        <f t="shared" si="6"/>
        <v>1</v>
      </c>
      <c r="G50" s="12">
        <f t="shared" si="2"/>
        <v>0.018235696375655346</v>
      </c>
      <c r="H50" s="31">
        <f t="shared" si="3"/>
        <v>0.01384083044982699</v>
      </c>
      <c r="I50" s="130">
        <v>1</v>
      </c>
      <c r="J50" s="12">
        <f t="shared" si="4"/>
        <v>0.015341776424292169</v>
      </c>
      <c r="K50" s="13">
        <f t="shared" si="5"/>
        <v>0.011876484560570071</v>
      </c>
    </row>
    <row r="51" spans="1:11" s="1" customFormat="1" ht="15.75" customHeight="1">
      <c r="A51" s="4"/>
      <c r="B51" s="37" t="s">
        <v>68</v>
      </c>
      <c r="C51" s="145"/>
      <c r="D51" s="12">
        <f t="shared" si="0"/>
        <v>0</v>
      </c>
      <c r="E51" s="31">
        <f t="shared" si="1"/>
        <v>0</v>
      </c>
      <c r="F51" s="130">
        <f t="shared" si="6"/>
        <v>0</v>
      </c>
      <c r="G51" s="12">
        <f t="shared" si="2"/>
        <v>0</v>
      </c>
      <c r="H51" s="31">
        <f t="shared" si="3"/>
        <v>0</v>
      </c>
      <c r="I51" s="130"/>
      <c r="J51" s="12">
        <f t="shared" si="4"/>
        <v>0</v>
      </c>
      <c r="K51" s="13">
        <f t="shared" si="5"/>
        <v>0</v>
      </c>
    </row>
    <row r="52" spans="1:11" s="1" customFormat="1" ht="12.75">
      <c r="A52" s="4"/>
      <c r="B52" s="37" t="s">
        <v>72</v>
      </c>
      <c r="C52" s="145"/>
      <c r="D52" s="12">
        <f t="shared" si="0"/>
        <v>0</v>
      </c>
      <c r="E52" s="31">
        <f t="shared" si="1"/>
        <v>0</v>
      </c>
      <c r="F52" s="130">
        <f t="shared" si="6"/>
        <v>0</v>
      </c>
      <c r="G52" s="12">
        <f t="shared" si="2"/>
        <v>0</v>
      </c>
      <c r="H52" s="31">
        <f t="shared" si="3"/>
        <v>0</v>
      </c>
      <c r="I52" s="130"/>
      <c r="J52" s="12">
        <f t="shared" si="4"/>
        <v>0</v>
      </c>
      <c r="K52" s="13">
        <f t="shared" si="5"/>
        <v>0</v>
      </c>
    </row>
    <row r="53" spans="1:11" s="1" customFormat="1" ht="15.75" customHeight="1">
      <c r="A53" s="4"/>
      <c r="B53" s="37" t="s">
        <v>69</v>
      </c>
      <c r="C53" s="145">
        <v>1</v>
      </c>
      <c r="D53" s="12">
        <f t="shared" si="0"/>
        <v>0.09667440061871617</v>
      </c>
      <c r="E53" s="31">
        <f t="shared" si="1"/>
        <v>0.08368200836820083</v>
      </c>
      <c r="F53" s="130">
        <f t="shared" si="6"/>
        <v>1</v>
      </c>
      <c r="G53" s="12">
        <f t="shared" si="2"/>
        <v>0.018235696375655346</v>
      </c>
      <c r="H53" s="31">
        <f t="shared" si="3"/>
        <v>0.01384083044982699</v>
      </c>
      <c r="I53" s="130">
        <v>2</v>
      </c>
      <c r="J53" s="12">
        <f t="shared" si="4"/>
        <v>0.030683552848584338</v>
      </c>
      <c r="K53" s="13">
        <f t="shared" si="5"/>
        <v>0.023752969121140142</v>
      </c>
    </row>
    <row r="54" spans="1:11" s="1" customFormat="1" ht="12.75">
      <c r="A54" s="4"/>
      <c r="B54" s="37" t="s">
        <v>73</v>
      </c>
      <c r="C54" s="145">
        <v>1</v>
      </c>
      <c r="D54" s="12">
        <f t="shared" si="0"/>
        <v>0.09667440061871617</v>
      </c>
      <c r="E54" s="31">
        <f t="shared" si="1"/>
        <v>0.08368200836820083</v>
      </c>
      <c r="F54" s="130">
        <f t="shared" si="6"/>
        <v>0</v>
      </c>
      <c r="G54" s="12">
        <f t="shared" si="2"/>
        <v>0</v>
      </c>
      <c r="H54" s="31">
        <f t="shared" si="3"/>
        <v>0</v>
      </c>
      <c r="I54" s="130">
        <v>1</v>
      </c>
      <c r="J54" s="12">
        <f t="shared" si="4"/>
        <v>0.015341776424292169</v>
      </c>
      <c r="K54" s="13">
        <f t="shared" si="5"/>
        <v>0.011876484560570071</v>
      </c>
    </row>
    <row r="55" spans="1:11" s="1" customFormat="1" ht="15.75" customHeight="1">
      <c r="A55" s="4"/>
      <c r="B55" s="37" t="s">
        <v>70</v>
      </c>
      <c r="C55" s="145"/>
      <c r="D55" s="12">
        <f t="shared" si="0"/>
        <v>0</v>
      </c>
      <c r="E55" s="31">
        <f t="shared" si="1"/>
        <v>0</v>
      </c>
      <c r="F55" s="130">
        <f t="shared" si="6"/>
        <v>0</v>
      </c>
      <c r="G55" s="12">
        <f t="shared" si="2"/>
        <v>0</v>
      </c>
      <c r="H55" s="31">
        <f t="shared" si="3"/>
        <v>0</v>
      </c>
      <c r="I55" s="130"/>
      <c r="J55" s="12">
        <f t="shared" si="4"/>
        <v>0</v>
      </c>
      <c r="K55" s="13">
        <f t="shared" si="5"/>
        <v>0</v>
      </c>
    </row>
    <row r="56" spans="1:11" s="1" customFormat="1" ht="12.75">
      <c r="A56" s="4"/>
      <c r="B56" s="37" t="s">
        <v>74</v>
      </c>
      <c r="C56" s="145"/>
      <c r="D56" s="12">
        <f t="shared" si="0"/>
        <v>0</v>
      </c>
      <c r="E56" s="31">
        <f t="shared" si="1"/>
        <v>0</v>
      </c>
      <c r="F56" s="130">
        <f t="shared" si="6"/>
        <v>0</v>
      </c>
      <c r="G56" s="12">
        <f t="shared" si="2"/>
        <v>0</v>
      </c>
      <c r="H56" s="31">
        <f t="shared" si="3"/>
        <v>0</v>
      </c>
      <c r="I56" s="130"/>
      <c r="J56" s="12">
        <f t="shared" si="4"/>
        <v>0</v>
      </c>
      <c r="K56" s="13">
        <f t="shared" si="5"/>
        <v>0</v>
      </c>
    </row>
    <row r="57" spans="1:11" s="1" customFormat="1" ht="16.5" customHeight="1" thickBot="1">
      <c r="A57" s="4"/>
      <c r="B57" s="37" t="s">
        <v>33</v>
      </c>
      <c r="C57" s="150">
        <v>17</v>
      </c>
      <c r="D57" s="12">
        <f t="shared" si="0"/>
        <v>1.6434648105181748</v>
      </c>
      <c r="E57" s="31">
        <f>C57*100/C$58</f>
        <v>1.4225941422594142</v>
      </c>
      <c r="F57" s="137">
        <f t="shared" si="6"/>
        <v>63</v>
      </c>
      <c r="G57" s="12">
        <f t="shared" si="2"/>
        <v>1.1488488716662868</v>
      </c>
      <c r="H57" s="31">
        <f>F57*100/F$58</f>
        <v>0.8719723183391004</v>
      </c>
      <c r="I57" s="130">
        <v>80</v>
      </c>
      <c r="J57" s="12">
        <f t="shared" si="4"/>
        <v>1.2273421139433736</v>
      </c>
      <c r="K57" s="13">
        <f t="shared" si="5"/>
        <v>0.9501187648456056</v>
      </c>
    </row>
    <row r="58" spans="1:11" s="6" customFormat="1" ht="18" customHeight="1" thickBot="1">
      <c r="A58" s="80"/>
      <c r="B58" s="142" t="s">
        <v>22</v>
      </c>
      <c r="C58" s="143">
        <f>C48+C47+C46+C43+C38+C34+C33+C32+C27+C22+C18+C17+C16+C14+C13+C11+C10+C8+C5</f>
        <v>1195</v>
      </c>
      <c r="D58" s="212">
        <f t="shared" si="0"/>
        <v>115.52590873936582</v>
      </c>
      <c r="E58" s="93"/>
      <c r="F58" s="143">
        <f>F48+F47+F46+F43+F38+F34+F33+F32+F27+F22+F18+F17+F16+F14+F13+F11+F10+F8+F5</f>
        <v>7225</v>
      </c>
      <c r="G58" s="212">
        <f t="shared" si="2"/>
        <v>131.75290631410988</v>
      </c>
      <c r="H58" s="93"/>
      <c r="I58" s="143">
        <f>I48+I47+I46+I43+I38+I34+I33+I32+I27+I22+I18+I17+I16+I14+I13+I11+I10+I8+I5</f>
        <v>8420</v>
      </c>
      <c r="J58" s="212">
        <f t="shared" si="4"/>
        <v>129.17775749254005</v>
      </c>
      <c r="K58" s="95"/>
    </row>
    <row r="59" spans="1:11" s="6" customFormat="1" ht="22.5" customHeight="1">
      <c r="A59" s="15"/>
      <c r="B59" s="237" t="s">
        <v>87</v>
      </c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blackAndWhite="1"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8" sqref="C48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39" t="s">
        <v>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">
        <v>3576</v>
      </c>
      <c r="G2" s="3">
        <v>19417</v>
      </c>
      <c r="J2" s="2">
        <f>SUM(D2:G2)</f>
        <v>22993</v>
      </c>
      <c r="K2" s="2"/>
    </row>
    <row r="3" spans="1:11" ht="15.75" customHeight="1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28.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163" t="s">
        <v>9</v>
      </c>
      <c r="B5" s="152" t="s">
        <v>26</v>
      </c>
      <c r="C5" s="227"/>
      <c r="D5" s="92">
        <f>C6*1000/$D$2</f>
        <v>0</v>
      </c>
      <c r="E5" s="93">
        <f>C6*100/C$58</f>
        <v>0</v>
      </c>
      <c r="F5" s="133">
        <f>I5-C5</f>
        <v>0</v>
      </c>
      <c r="G5" s="92">
        <f aca="true" t="shared" si="0" ref="G5:G58">F5*1000/$G$2</f>
        <v>0</v>
      </c>
      <c r="H5" s="93">
        <f aca="true" t="shared" si="1" ref="H5:H56">F5*100/F$58</f>
        <v>0</v>
      </c>
      <c r="I5" s="227"/>
      <c r="J5" s="92">
        <f aca="true" t="shared" si="2" ref="J5:J58">I5*1000/$J$2</f>
        <v>0</v>
      </c>
      <c r="K5" s="95">
        <f aca="true" t="shared" si="3" ref="K5:K57">I5*100/I$58</f>
        <v>0</v>
      </c>
    </row>
    <row r="6" spans="1:11" s="1" customFormat="1" ht="13.5" customHeight="1" thickBot="1">
      <c r="A6" s="4"/>
      <c r="B6" s="39" t="s">
        <v>36</v>
      </c>
      <c r="C6" s="228"/>
      <c r="D6" s="92">
        <f>C7*1000/$D$2</f>
        <v>0</v>
      </c>
      <c r="E6" s="93">
        <f>C7*100/C$58</f>
        <v>0</v>
      </c>
      <c r="F6" s="136">
        <f aca="true" t="shared" si="4" ref="F6:F58">I6-C6</f>
        <v>0</v>
      </c>
      <c r="G6" s="18">
        <f t="shared" si="0"/>
        <v>0</v>
      </c>
      <c r="H6" s="30">
        <f t="shared" si="1"/>
        <v>0</v>
      </c>
      <c r="I6" s="228"/>
      <c r="J6" s="18">
        <f t="shared" si="2"/>
        <v>0</v>
      </c>
      <c r="K6" s="19">
        <f t="shared" si="3"/>
        <v>0</v>
      </c>
    </row>
    <row r="7" spans="1:11" s="1" customFormat="1" ht="15" customHeight="1" thickBot="1">
      <c r="A7" s="4"/>
      <c r="B7" s="38" t="s">
        <v>37</v>
      </c>
      <c r="C7" s="144"/>
      <c r="D7" s="12">
        <f aca="true" t="shared" si="5" ref="D7:D58">C7*1000/$D$2</f>
        <v>0</v>
      </c>
      <c r="E7" s="31">
        <f aca="true" t="shared" si="6" ref="E7:E56">C7*100/C$58</f>
        <v>0</v>
      </c>
      <c r="F7" s="131">
        <f t="shared" si="4"/>
        <v>0</v>
      </c>
      <c r="G7" s="14">
        <f t="shared" si="0"/>
        <v>0</v>
      </c>
      <c r="H7" s="34">
        <f t="shared" si="1"/>
        <v>0</v>
      </c>
      <c r="I7" s="229"/>
      <c r="J7" s="14">
        <f t="shared" si="2"/>
        <v>0</v>
      </c>
      <c r="K7" s="13">
        <f t="shared" si="3"/>
        <v>0</v>
      </c>
    </row>
    <row r="8" spans="1:11" ht="17.25" customHeight="1" thickBot="1">
      <c r="A8" s="163" t="s">
        <v>10</v>
      </c>
      <c r="B8" s="98" t="s">
        <v>38</v>
      </c>
      <c r="C8" s="146"/>
      <c r="D8" s="92">
        <f t="shared" si="5"/>
        <v>0</v>
      </c>
      <c r="E8" s="93">
        <f t="shared" si="6"/>
        <v>0</v>
      </c>
      <c r="F8" s="133">
        <f t="shared" si="4"/>
        <v>1</v>
      </c>
      <c r="G8" s="92">
        <f t="shared" si="0"/>
        <v>0.05150126178091363</v>
      </c>
      <c r="H8" s="93">
        <f t="shared" si="1"/>
        <v>0.02573340195573855</v>
      </c>
      <c r="I8" s="162">
        <v>1</v>
      </c>
      <c r="J8" s="92">
        <f t="shared" si="2"/>
        <v>0.04349149741225591</v>
      </c>
      <c r="K8" s="95">
        <f t="shared" si="3"/>
        <v>0.021574973031283712</v>
      </c>
    </row>
    <row r="9" spans="1:11" s="1" customFormat="1" ht="15.75" customHeight="1" thickBot="1">
      <c r="A9" s="16"/>
      <c r="B9" s="39" t="s">
        <v>39</v>
      </c>
      <c r="C9" s="144"/>
      <c r="D9" s="18">
        <f t="shared" si="5"/>
        <v>0</v>
      </c>
      <c r="E9" s="30">
        <f t="shared" si="6"/>
        <v>0</v>
      </c>
      <c r="F9" s="131">
        <f t="shared" si="4"/>
        <v>0</v>
      </c>
      <c r="G9" s="18">
        <f t="shared" si="0"/>
        <v>0</v>
      </c>
      <c r="H9" s="30">
        <f t="shared" si="1"/>
        <v>0</v>
      </c>
      <c r="I9" s="136"/>
      <c r="J9" s="18">
        <f t="shared" si="2"/>
        <v>0</v>
      </c>
      <c r="K9" s="19">
        <f t="shared" si="3"/>
        <v>0</v>
      </c>
    </row>
    <row r="10" spans="1:11" s="6" customFormat="1" ht="15.75" customHeight="1" thickBot="1">
      <c r="A10" s="103" t="s">
        <v>11</v>
      </c>
      <c r="B10" s="90" t="s">
        <v>40</v>
      </c>
      <c r="C10" s="146"/>
      <c r="D10" s="92">
        <f t="shared" si="5"/>
        <v>0</v>
      </c>
      <c r="E10" s="93">
        <f t="shared" si="6"/>
        <v>0</v>
      </c>
      <c r="F10" s="133">
        <f t="shared" si="4"/>
        <v>0</v>
      </c>
      <c r="G10" s="92">
        <f t="shared" si="0"/>
        <v>0</v>
      </c>
      <c r="H10" s="93">
        <f t="shared" si="1"/>
        <v>0</v>
      </c>
      <c r="I10" s="143"/>
      <c r="J10" s="92">
        <f t="shared" si="2"/>
        <v>0</v>
      </c>
      <c r="K10" s="95">
        <f t="shared" si="3"/>
        <v>0</v>
      </c>
    </row>
    <row r="11" spans="1:11" s="6" customFormat="1" ht="30" customHeight="1" thickBot="1">
      <c r="A11" s="96" t="s">
        <v>12</v>
      </c>
      <c r="B11" s="90" t="s">
        <v>41</v>
      </c>
      <c r="C11" s="146"/>
      <c r="D11" s="92">
        <f t="shared" si="5"/>
        <v>0</v>
      </c>
      <c r="E11" s="93">
        <f t="shared" si="6"/>
        <v>0</v>
      </c>
      <c r="F11" s="133">
        <f t="shared" si="4"/>
        <v>73</v>
      </c>
      <c r="G11" s="92">
        <f t="shared" si="0"/>
        <v>3.7595921100066954</v>
      </c>
      <c r="H11" s="93">
        <f t="shared" si="1"/>
        <v>1.878538342768914</v>
      </c>
      <c r="I11" s="143">
        <v>73</v>
      </c>
      <c r="J11" s="92">
        <f t="shared" si="2"/>
        <v>3.174879311094681</v>
      </c>
      <c r="K11" s="95">
        <f t="shared" si="3"/>
        <v>1.574973031283711</v>
      </c>
    </row>
    <row r="12" spans="1:11" s="6" customFormat="1" ht="16.5" customHeight="1" thickBot="1">
      <c r="A12" s="17"/>
      <c r="B12" s="40" t="s">
        <v>78</v>
      </c>
      <c r="C12" s="147"/>
      <c r="D12" s="28">
        <f t="shared" si="5"/>
        <v>0</v>
      </c>
      <c r="E12" s="33">
        <f t="shared" si="6"/>
        <v>0</v>
      </c>
      <c r="F12" s="131">
        <f t="shared" si="4"/>
        <v>73</v>
      </c>
      <c r="G12" s="28">
        <f t="shared" si="0"/>
        <v>3.7595921100066954</v>
      </c>
      <c r="H12" s="33">
        <f t="shared" si="1"/>
        <v>1.878538342768914</v>
      </c>
      <c r="I12" s="131">
        <v>73</v>
      </c>
      <c r="J12" s="28">
        <f t="shared" si="2"/>
        <v>3.174879311094681</v>
      </c>
      <c r="K12" s="29">
        <f t="shared" si="3"/>
        <v>1.574973031283711</v>
      </c>
    </row>
    <row r="13" spans="1:11" s="6" customFormat="1" ht="15" customHeight="1" thickBot="1">
      <c r="A13" s="97" t="s">
        <v>13</v>
      </c>
      <c r="B13" s="98" t="s">
        <v>42</v>
      </c>
      <c r="C13" s="160"/>
      <c r="D13" s="100">
        <f t="shared" si="5"/>
        <v>0</v>
      </c>
      <c r="E13" s="101">
        <f t="shared" si="6"/>
        <v>0</v>
      </c>
      <c r="F13" s="133">
        <f t="shared" si="4"/>
        <v>0</v>
      </c>
      <c r="G13" s="100">
        <f t="shared" si="0"/>
        <v>0</v>
      </c>
      <c r="H13" s="101">
        <f t="shared" si="1"/>
        <v>0</v>
      </c>
      <c r="I13" s="161"/>
      <c r="J13" s="100">
        <f t="shared" si="2"/>
        <v>0</v>
      </c>
      <c r="K13" s="102">
        <f t="shared" si="3"/>
        <v>0</v>
      </c>
    </row>
    <row r="14" spans="1:11" s="6" customFormat="1" ht="15.75" customHeight="1" thickBot="1">
      <c r="A14" s="96" t="s">
        <v>14</v>
      </c>
      <c r="B14" s="90" t="s">
        <v>43</v>
      </c>
      <c r="C14" s="146"/>
      <c r="D14" s="92">
        <f t="shared" si="5"/>
        <v>0</v>
      </c>
      <c r="E14" s="93">
        <f t="shared" si="6"/>
        <v>0</v>
      </c>
      <c r="F14" s="133">
        <f t="shared" si="4"/>
        <v>434</v>
      </c>
      <c r="G14" s="92">
        <f t="shared" si="0"/>
        <v>22.351547612916516</v>
      </c>
      <c r="H14" s="93">
        <f t="shared" si="1"/>
        <v>11.16829644879053</v>
      </c>
      <c r="I14" s="143">
        <v>434</v>
      </c>
      <c r="J14" s="92">
        <f t="shared" si="2"/>
        <v>18.87530987691906</v>
      </c>
      <c r="K14" s="111">
        <f t="shared" si="3"/>
        <v>9.363538295577131</v>
      </c>
    </row>
    <row r="15" spans="1:11" s="1" customFormat="1" ht="15.75" customHeight="1" thickBot="1">
      <c r="A15" s="4"/>
      <c r="B15" s="41" t="s">
        <v>44</v>
      </c>
      <c r="C15" s="148"/>
      <c r="D15" s="14">
        <f t="shared" si="5"/>
        <v>0</v>
      </c>
      <c r="E15" s="34">
        <f t="shared" si="6"/>
        <v>0</v>
      </c>
      <c r="F15" s="131">
        <f t="shared" si="4"/>
        <v>0</v>
      </c>
      <c r="G15" s="14">
        <f t="shared" si="0"/>
        <v>0</v>
      </c>
      <c r="H15" s="34">
        <f t="shared" si="1"/>
        <v>0</v>
      </c>
      <c r="I15" s="138"/>
      <c r="J15" s="14">
        <f t="shared" si="2"/>
        <v>0</v>
      </c>
      <c r="K15" s="20">
        <f t="shared" si="3"/>
        <v>0</v>
      </c>
    </row>
    <row r="16" spans="1:11" s="1" customFormat="1" ht="16.5" customHeight="1" thickBot="1">
      <c r="A16" s="103" t="s">
        <v>15</v>
      </c>
      <c r="B16" s="98" t="s">
        <v>27</v>
      </c>
      <c r="C16" s="149"/>
      <c r="D16" s="105">
        <f t="shared" si="5"/>
        <v>0</v>
      </c>
      <c r="E16" s="106">
        <f t="shared" si="6"/>
        <v>0</v>
      </c>
      <c r="F16" s="133">
        <f t="shared" si="4"/>
        <v>0</v>
      </c>
      <c r="G16" s="105">
        <f t="shared" si="0"/>
        <v>0</v>
      </c>
      <c r="H16" s="106">
        <f t="shared" si="1"/>
        <v>0</v>
      </c>
      <c r="I16" s="133"/>
      <c r="J16" s="105">
        <f t="shared" si="2"/>
        <v>0</v>
      </c>
      <c r="K16" s="107">
        <f t="shared" si="3"/>
        <v>0</v>
      </c>
    </row>
    <row r="17" spans="1:11" s="6" customFormat="1" ht="18" customHeight="1" thickBot="1">
      <c r="A17" s="108" t="s">
        <v>16</v>
      </c>
      <c r="B17" s="90" t="s">
        <v>45</v>
      </c>
      <c r="C17" s="146"/>
      <c r="D17" s="92">
        <f t="shared" si="5"/>
        <v>0</v>
      </c>
      <c r="E17" s="93">
        <f t="shared" si="6"/>
        <v>0</v>
      </c>
      <c r="F17" s="135">
        <f t="shared" si="4"/>
        <v>155</v>
      </c>
      <c r="G17" s="92">
        <f t="shared" si="0"/>
        <v>7.982695576041613</v>
      </c>
      <c r="H17" s="93">
        <f t="shared" si="1"/>
        <v>3.988677303139475</v>
      </c>
      <c r="I17" s="143">
        <v>155</v>
      </c>
      <c r="J17" s="92">
        <f t="shared" si="2"/>
        <v>6.741182098899665</v>
      </c>
      <c r="K17" s="95">
        <f t="shared" si="3"/>
        <v>3.344120819848975</v>
      </c>
    </row>
    <row r="18" spans="1:11" s="6" customFormat="1" ht="20.25" customHeight="1" thickBot="1">
      <c r="A18" s="96" t="s">
        <v>17</v>
      </c>
      <c r="B18" s="154" t="s">
        <v>46</v>
      </c>
      <c r="C18" s="146"/>
      <c r="D18" s="92">
        <f t="shared" si="5"/>
        <v>0</v>
      </c>
      <c r="E18" s="93">
        <f t="shared" si="6"/>
        <v>0</v>
      </c>
      <c r="F18" s="133">
        <f t="shared" si="4"/>
        <v>844</v>
      </c>
      <c r="G18" s="92">
        <f t="shared" si="0"/>
        <v>43.4670649430911</v>
      </c>
      <c r="H18" s="93">
        <f t="shared" si="1"/>
        <v>21.718991250643334</v>
      </c>
      <c r="I18" s="143">
        <v>844</v>
      </c>
      <c r="J18" s="92">
        <f t="shared" si="2"/>
        <v>36.706823815943984</v>
      </c>
      <c r="K18" s="95">
        <f t="shared" si="3"/>
        <v>18.209277238403452</v>
      </c>
    </row>
    <row r="19" spans="1:11" s="1" customFormat="1" ht="18" customHeight="1">
      <c r="A19" s="4"/>
      <c r="B19" s="37" t="s">
        <v>47</v>
      </c>
      <c r="C19" s="144"/>
      <c r="D19" s="18">
        <f t="shared" si="5"/>
        <v>0</v>
      </c>
      <c r="E19" s="30">
        <f t="shared" si="6"/>
        <v>0</v>
      </c>
      <c r="F19" s="136">
        <f t="shared" si="4"/>
        <v>0</v>
      </c>
      <c r="G19" s="18">
        <f t="shared" si="0"/>
        <v>0</v>
      </c>
      <c r="H19" s="30">
        <f t="shared" si="1"/>
        <v>0</v>
      </c>
      <c r="I19" s="136"/>
      <c r="J19" s="18">
        <f t="shared" si="2"/>
        <v>0</v>
      </c>
      <c r="K19" s="19">
        <f t="shared" si="3"/>
        <v>0</v>
      </c>
    </row>
    <row r="20" spans="1:11" s="1" customFormat="1" ht="16.5" customHeight="1">
      <c r="A20" s="4"/>
      <c r="B20" s="37" t="s">
        <v>48</v>
      </c>
      <c r="C20" s="130"/>
      <c r="D20" s="12">
        <f t="shared" si="5"/>
        <v>0</v>
      </c>
      <c r="E20" s="31">
        <f t="shared" si="6"/>
        <v>0</v>
      </c>
      <c r="F20" s="130">
        <f t="shared" si="4"/>
        <v>124</v>
      </c>
      <c r="G20" s="12">
        <f t="shared" si="0"/>
        <v>6.38615646083329</v>
      </c>
      <c r="H20" s="31">
        <f t="shared" si="1"/>
        <v>3.19094184251158</v>
      </c>
      <c r="I20" s="130">
        <v>124</v>
      </c>
      <c r="J20" s="12">
        <f t="shared" si="2"/>
        <v>5.392945679119732</v>
      </c>
      <c r="K20" s="13">
        <f t="shared" si="3"/>
        <v>2.67529665587918</v>
      </c>
    </row>
    <row r="21" spans="1:11" s="1" customFormat="1" ht="15.75" customHeight="1" thickBot="1">
      <c r="A21" s="4"/>
      <c r="B21" s="37" t="s">
        <v>49</v>
      </c>
      <c r="C21" s="130"/>
      <c r="D21" s="12">
        <f t="shared" si="5"/>
        <v>0</v>
      </c>
      <c r="E21" s="31">
        <f t="shared" si="6"/>
        <v>0</v>
      </c>
      <c r="F21" s="131">
        <f t="shared" si="4"/>
        <v>288</v>
      </c>
      <c r="G21" s="12">
        <f t="shared" si="0"/>
        <v>14.832363392903126</v>
      </c>
      <c r="H21" s="31">
        <f t="shared" si="1"/>
        <v>7.411219763252702</v>
      </c>
      <c r="I21" s="130">
        <v>288</v>
      </c>
      <c r="J21" s="12">
        <f t="shared" si="2"/>
        <v>12.5255512547297</v>
      </c>
      <c r="K21" s="13">
        <f t="shared" si="3"/>
        <v>6.213592233009709</v>
      </c>
    </row>
    <row r="22" spans="1:11" s="6" customFormat="1" ht="15.75" customHeight="1" thickBot="1">
      <c r="A22" s="96" t="s">
        <v>28</v>
      </c>
      <c r="B22" s="90" t="s">
        <v>50</v>
      </c>
      <c r="C22" s="146">
        <v>553</v>
      </c>
      <c r="D22" s="92">
        <f t="shared" si="5"/>
        <v>154.6420581655481</v>
      </c>
      <c r="E22" s="93">
        <f t="shared" si="6"/>
        <v>73.83177570093459</v>
      </c>
      <c r="F22" s="133">
        <f t="shared" si="4"/>
        <v>942</v>
      </c>
      <c r="G22" s="92">
        <f t="shared" si="0"/>
        <v>48.51418859762064</v>
      </c>
      <c r="H22" s="93">
        <f t="shared" si="1"/>
        <v>24.240864642305713</v>
      </c>
      <c r="I22" s="143">
        <v>1495</v>
      </c>
      <c r="J22" s="92">
        <f t="shared" si="2"/>
        <v>65.01978863132257</v>
      </c>
      <c r="K22" s="95">
        <f t="shared" si="3"/>
        <v>32.254584681769146</v>
      </c>
    </row>
    <row r="23" spans="1:11" s="1" customFormat="1" ht="15.75" customHeight="1">
      <c r="A23" s="4"/>
      <c r="B23" s="39" t="s">
        <v>51</v>
      </c>
      <c r="C23" s="144"/>
      <c r="D23" s="18">
        <f t="shared" si="5"/>
        <v>0</v>
      </c>
      <c r="E23" s="30">
        <f t="shared" si="6"/>
        <v>0</v>
      </c>
      <c r="F23" s="136">
        <f t="shared" si="4"/>
        <v>0</v>
      </c>
      <c r="G23" s="18">
        <f t="shared" si="0"/>
        <v>0</v>
      </c>
      <c r="H23" s="30">
        <f t="shared" si="1"/>
        <v>0</v>
      </c>
      <c r="I23" s="136"/>
      <c r="J23" s="18">
        <f t="shared" si="2"/>
        <v>0</v>
      </c>
      <c r="K23" s="19">
        <f t="shared" si="3"/>
        <v>0</v>
      </c>
    </row>
    <row r="24" spans="1:11" s="1" customFormat="1" ht="14.25" customHeight="1">
      <c r="A24" s="4"/>
      <c r="B24" s="37" t="s">
        <v>52</v>
      </c>
      <c r="C24" s="145">
        <v>149</v>
      </c>
      <c r="D24" s="12">
        <f t="shared" si="5"/>
        <v>41.666666666666664</v>
      </c>
      <c r="E24" s="31">
        <f t="shared" si="6"/>
        <v>19.893190921228303</v>
      </c>
      <c r="F24" s="130">
        <f t="shared" si="4"/>
        <v>588</v>
      </c>
      <c r="G24" s="12">
        <f t="shared" si="0"/>
        <v>30.282741927177216</v>
      </c>
      <c r="H24" s="31">
        <f t="shared" si="1"/>
        <v>15.131240349974266</v>
      </c>
      <c r="I24" s="130">
        <v>737</v>
      </c>
      <c r="J24" s="12">
        <f t="shared" si="2"/>
        <v>32.0532335928326</v>
      </c>
      <c r="K24" s="13">
        <f t="shared" si="3"/>
        <v>15.900755124056095</v>
      </c>
    </row>
    <row r="25" spans="1:11" s="1" customFormat="1" ht="15.75" customHeight="1">
      <c r="A25" s="4"/>
      <c r="B25" s="37" t="s">
        <v>85</v>
      </c>
      <c r="C25" s="145"/>
      <c r="D25" s="12">
        <f t="shared" si="5"/>
        <v>0</v>
      </c>
      <c r="E25" s="31">
        <f t="shared" si="6"/>
        <v>0</v>
      </c>
      <c r="F25" s="130">
        <f t="shared" si="4"/>
        <v>317</v>
      </c>
      <c r="G25" s="12">
        <f t="shared" si="0"/>
        <v>16.325899984549622</v>
      </c>
      <c r="H25" s="31">
        <f t="shared" si="1"/>
        <v>8.15748841996912</v>
      </c>
      <c r="I25" s="130">
        <v>317</v>
      </c>
      <c r="J25" s="12">
        <f t="shared" si="2"/>
        <v>13.78680467968512</v>
      </c>
      <c r="K25" s="13">
        <f t="shared" si="3"/>
        <v>6.839266450916936</v>
      </c>
    </row>
    <row r="26" spans="1:11" s="1" customFormat="1" ht="13.5" thickBot="1">
      <c r="A26" s="4"/>
      <c r="B26" s="37" t="s">
        <v>86</v>
      </c>
      <c r="C26" s="145"/>
      <c r="D26" s="12">
        <f t="shared" si="5"/>
        <v>0</v>
      </c>
      <c r="E26" s="31">
        <f t="shared" si="6"/>
        <v>0</v>
      </c>
      <c r="F26" s="131">
        <f t="shared" si="4"/>
        <v>5</v>
      </c>
      <c r="G26" s="12">
        <f t="shared" si="0"/>
        <v>0.25750630890456816</v>
      </c>
      <c r="H26" s="31">
        <f t="shared" si="1"/>
        <v>0.12866700977869275</v>
      </c>
      <c r="I26" s="130">
        <v>5</v>
      </c>
      <c r="J26" s="12">
        <f t="shared" si="2"/>
        <v>0.21745748706127951</v>
      </c>
      <c r="K26" s="13">
        <f t="shared" si="3"/>
        <v>0.10787486515641856</v>
      </c>
    </row>
    <row r="27" spans="1:11" s="6" customFormat="1" ht="14.25" customHeight="1" thickBot="1">
      <c r="A27" s="96" t="s">
        <v>18</v>
      </c>
      <c r="B27" s="90" t="s">
        <v>53</v>
      </c>
      <c r="C27" s="146">
        <v>12</v>
      </c>
      <c r="D27" s="92">
        <f t="shared" si="5"/>
        <v>3.3557046979865772</v>
      </c>
      <c r="E27" s="93">
        <f t="shared" si="6"/>
        <v>1.6021361815754338</v>
      </c>
      <c r="F27" s="133">
        <f t="shared" si="4"/>
        <v>553</v>
      </c>
      <c r="G27" s="92">
        <f t="shared" si="0"/>
        <v>28.48019776484524</v>
      </c>
      <c r="H27" s="93">
        <f t="shared" si="1"/>
        <v>14.230571281523417</v>
      </c>
      <c r="I27" s="143">
        <v>565</v>
      </c>
      <c r="J27" s="92">
        <f t="shared" si="2"/>
        <v>24.572696037924587</v>
      </c>
      <c r="K27" s="95">
        <f t="shared" si="3"/>
        <v>12.189859762675297</v>
      </c>
    </row>
    <row r="28" spans="1:11" s="1" customFormat="1" ht="12.75" hidden="1">
      <c r="A28" s="4"/>
      <c r="B28" s="39" t="s">
        <v>54</v>
      </c>
      <c r="C28" s="144"/>
      <c r="D28" s="18">
        <f t="shared" si="5"/>
        <v>0</v>
      </c>
      <c r="E28" s="30">
        <f t="shared" si="6"/>
        <v>0</v>
      </c>
      <c r="F28" s="136">
        <f t="shared" si="4"/>
        <v>0</v>
      </c>
      <c r="G28" s="18">
        <f>F28*1000/$G$2</f>
        <v>0</v>
      </c>
      <c r="H28" s="30">
        <f t="shared" si="1"/>
        <v>0</v>
      </c>
      <c r="I28" s="136"/>
      <c r="J28" s="18">
        <f t="shared" si="2"/>
        <v>0</v>
      </c>
      <c r="K28" s="19">
        <f t="shared" si="3"/>
        <v>0</v>
      </c>
    </row>
    <row r="29" spans="1:11" s="1" customFormat="1" ht="13.5" customHeight="1" hidden="1">
      <c r="A29" s="4"/>
      <c r="B29" s="37" t="s">
        <v>55</v>
      </c>
      <c r="C29" s="145"/>
      <c r="D29" s="12">
        <f t="shared" si="5"/>
        <v>0</v>
      </c>
      <c r="E29" s="31">
        <f t="shared" si="6"/>
        <v>0</v>
      </c>
      <c r="F29" s="130">
        <f t="shared" si="4"/>
        <v>0</v>
      </c>
      <c r="G29" s="12">
        <f t="shared" si="0"/>
        <v>0</v>
      </c>
      <c r="H29" s="31">
        <f t="shared" si="1"/>
        <v>0</v>
      </c>
      <c r="I29" s="130"/>
      <c r="J29" s="12">
        <f t="shared" si="2"/>
        <v>0</v>
      </c>
      <c r="K29" s="13">
        <f t="shared" si="3"/>
        <v>0</v>
      </c>
    </row>
    <row r="30" spans="1:11" s="1" customFormat="1" ht="12.75" hidden="1">
      <c r="A30" s="4"/>
      <c r="B30" s="37" t="s">
        <v>56</v>
      </c>
      <c r="C30" s="145"/>
      <c r="D30" s="12">
        <f t="shared" si="5"/>
        <v>0</v>
      </c>
      <c r="E30" s="31">
        <f t="shared" si="6"/>
        <v>0</v>
      </c>
      <c r="F30" s="137">
        <f t="shared" si="4"/>
        <v>0</v>
      </c>
      <c r="G30" s="12">
        <f t="shared" si="0"/>
        <v>0</v>
      </c>
      <c r="H30" s="31">
        <f t="shared" si="1"/>
        <v>0</v>
      </c>
      <c r="I30" s="130"/>
      <c r="J30" s="12">
        <f t="shared" si="2"/>
        <v>0</v>
      </c>
      <c r="K30" s="13">
        <f t="shared" si="3"/>
        <v>0</v>
      </c>
    </row>
    <row r="31" spans="1:11" s="1" customFormat="1" ht="16.5" customHeight="1" hidden="1" thickBot="1">
      <c r="A31" s="5"/>
      <c r="B31" s="37" t="s">
        <v>57</v>
      </c>
      <c r="C31" s="145"/>
      <c r="D31" s="12">
        <f t="shared" si="5"/>
        <v>0</v>
      </c>
      <c r="E31" s="31">
        <f t="shared" si="6"/>
        <v>0</v>
      </c>
      <c r="F31" s="134">
        <f t="shared" si="4"/>
        <v>0</v>
      </c>
      <c r="G31" s="12">
        <f t="shared" si="0"/>
        <v>0</v>
      </c>
      <c r="H31" s="31">
        <f t="shared" si="1"/>
        <v>0</v>
      </c>
      <c r="I31" s="130"/>
      <c r="J31" s="12">
        <f t="shared" si="2"/>
        <v>0</v>
      </c>
      <c r="K31" s="13">
        <f t="shared" si="3"/>
        <v>0</v>
      </c>
    </row>
    <row r="32" spans="1:11" s="1" customFormat="1" ht="16.5" customHeight="1" thickBot="1">
      <c r="A32" s="97" t="s">
        <v>75</v>
      </c>
      <c r="B32" s="90" t="s">
        <v>61</v>
      </c>
      <c r="C32" s="146">
        <v>32</v>
      </c>
      <c r="D32" s="92">
        <f t="shared" si="5"/>
        <v>8.94854586129754</v>
      </c>
      <c r="E32" s="93">
        <f t="shared" si="6"/>
        <v>4.2723631508678235</v>
      </c>
      <c r="F32" s="133">
        <f t="shared" si="4"/>
        <v>526</v>
      </c>
      <c r="G32" s="92">
        <f>F32*1000/$G$2</f>
        <v>27.08966369676057</v>
      </c>
      <c r="H32" s="93">
        <f t="shared" si="1"/>
        <v>13.535769428718476</v>
      </c>
      <c r="I32" s="143">
        <v>558</v>
      </c>
      <c r="J32" s="92">
        <f>I32*1000/$J$2</f>
        <v>24.268255556038795</v>
      </c>
      <c r="K32" s="95">
        <f t="shared" si="3"/>
        <v>12.03883495145631</v>
      </c>
    </row>
    <row r="33" spans="1:11" s="1" customFormat="1" ht="26.25" thickBot="1">
      <c r="A33" s="97" t="s">
        <v>76</v>
      </c>
      <c r="B33" s="90" t="s">
        <v>62</v>
      </c>
      <c r="C33" s="146"/>
      <c r="D33" s="92">
        <f t="shared" si="5"/>
        <v>0</v>
      </c>
      <c r="E33" s="93">
        <f t="shared" si="6"/>
        <v>0</v>
      </c>
      <c r="F33" s="133">
        <f t="shared" si="4"/>
        <v>112</v>
      </c>
      <c r="G33" s="92">
        <f>F33*1000/$G$2</f>
        <v>5.768141319462327</v>
      </c>
      <c r="H33" s="93">
        <f t="shared" si="1"/>
        <v>2.8821410190427175</v>
      </c>
      <c r="I33" s="143">
        <v>112</v>
      </c>
      <c r="J33" s="92">
        <f>I33*1000/$J$2</f>
        <v>4.871047710172661</v>
      </c>
      <c r="K33" s="95">
        <f t="shared" si="3"/>
        <v>2.4163969795037756</v>
      </c>
    </row>
    <row r="34" spans="1:11" s="6" customFormat="1" ht="21" customHeight="1" thickBot="1">
      <c r="A34" s="96" t="s">
        <v>19</v>
      </c>
      <c r="B34" s="90" t="s">
        <v>58</v>
      </c>
      <c r="C34" s="146"/>
      <c r="D34" s="92">
        <f t="shared" si="5"/>
        <v>0</v>
      </c>
      <c r="E34" s="93">
        <f t="shared" si="6"/>
        <v>0</v>
      </c>
      <c r="F34" s="133">
        <f t="shared" si="4"/>
        <v>135</v>
      </c>
      <c r="G34" s="92">
        <f t="shared" si="0"/>
        <v>6.9526703404233405</v>
      </c>
      <c r="H34" s="93">
        <f t="shared" si="1"/>
        <v>3.474009264024704</v>
      </c>
      <c r="I34" s="143">
        <v>135</v>
      </c>
      <c r="J34" s="92">
        <f t="shared" si="2"/>
        <v>5.871352150654547</v>
      </c>
      <c r="K34" s="95">
        <f t="shared" si="3"/>
        <v>2.912621359223301</v>
      </c>
    </row>
    <row r="35" spans="1:11" s="1" customFormat="1" ht="12.75">
      <c r="A35" s="4"/>
      <c r="B35" s="39" t="s">
        <v>59</v>
      </c>
      <c r="C35" s="144"/>
      <c r="D35" s="24">
        <f t="shared" si="5"/>
        <v>0</v>
      </c>
      <c r="E35" s="35">
        <f t="shared" si="6"/>
        <v>0</v>
      </c>
      <c r="F35" s="136">
        <f t="shared" si="4"/>
        <v>125</v>
      </c>
      <c r="G35" s="24">
        <f t="shared" si="0"/>
        <v>6.437657722614204</v>
      </c>
      <c r="H35" s="35">
        <f t="shared" si="1"/>
        <v>3.216675244467319</v>
      </c>
      <c r="I35" s="136">
        <v>125</v>
      </c>
      <c r="J35" s="24">
        <f t="shared" si="2"/>
        <v>5.436437176531988</v>
      </c>
      <c r="K35" s="25">
        <f t="shared" si="3"/>
        <v>2.696871628910464</v>
      </c>
    </row>
    <row r="36" spans="1:11" s="1" customFormat="1" ht="13.5" customHeight="1">
      <c r="A36" s="4"/>
      <c r="B36" s="42" t="s">
        <v>31</v>
      </c>
      <c r="C36" s="145"/>
      <c r="D36" s="26">
        <f t="shared" si="5"/>
        <v>0</v>
      </c>
      <c r="E36" s="36">
        <f t="shared" si="6"/>
        <v>0</v>
      </c>
      <c r="F36" s="130">
        <f t="shared" si="4"/>
        <v>68</v>
      </c>
      <c r="G36" s="26">
        <f t="shared" si="0"/>
        <v>3.502085801102127</v>
      </c>
      <c r="H36" s="36">
        <f t="shared" si="1"/>
        <v>1.7498713329902214</v>
      </c>
      <c r="I36" s="130">
        <v>68</v>
      </c>
      <c r="J36" s="26">
        <f t="shared" si="2"/>
        <v>2.9574218240334016</v>
      </c>
      <c r="K36" s="27">
        <f t="shared" si="3"/>
        <v>1.4670981661272924</v>
      </c>
    </row>
    <row r="37" spans="1:11" s="1" customFormat="1" ht="12" customHeight="1" thickBot="1">
      <c r="A37" s="16"/>
      <c r="B37" s="37" t="s">
        <v>84</v>
      </c>
      <c r="C37" s="145"/>
      <c r="D37" s="26">
        <f t="shared" si="5"/>
        <v>0</v>
      </c>
      <c r="E37" s="36">
        <f t="shared" si="6"/>
        <v>0</v>
      </c>
      <c r="F37" s="138">
        <f t="shared" si="4"/>
        <v>1</v>
      </c>
      <c r="G37" s="26">
        <f t="shared" si="0"/>
        <v>0.05150126178091363</v>
      </c>
      <c r="H37" s="36">
        <f t="shared" si="1"/>
        <v>0.02573340195573855</v>
      </c>
      <c r="I37" s="130">
        <v>1</v>
      </c>
      <c r="J37" s="26">
        <f t="shared" si="2"/>
        <v>0.04349149741225591</v>
      </c>
      <c r="K37" s="27">
        <f t="shared" si="3"/>
        <v>0.021574973031283712</v>
      </c>
    </row>
    <row r="38" spans="1:11" s="6" customFormat="1" ht="21" customHeight="1" thickBot="1">
      <c r="A38" s="96" t="s">
        <v>20</v>
      </c>
      <c r="B38" s="90" t="s">
        <v>32</v>
      </c>
      <c r="C38" s="146"/>
      <c r="D38" s="92">
        <f t="shared" si="5"/>
        <v>0</v>
      </c>
      <c r="E38" s="93">
        <f t="shared" si="6"/>
        <v>0</v>
      </c>
      <c r="F38" s="133">
        <f t="shared" si="4"/>
        <v>0</v>
      </c>
      <c r="G38" s="92">
        <f t="shared" si="0"/>
        <v>0</v>
      </c>
      <c r="H38" s="93">
        <f t="shared" si="1"/>
        <v>0</v>
      </c>
      <c r="I38" s="143"/>
      <c r="J38" s="92">
        <f t="shared" si="2"/>
        <v>0</v>
      </c>
      <c r="K38" s="111">
        <f t="shared" si="3"/>
        <v>0</v>
      </c>
    </row>
    <row r="39" spans="1:11" s="1" customFormat="1" ht="12.75">
      <c r="A39" s="4"/>
      <c r="B39" s="39" t="s">
        <v>60</v>
      </c>
      <c r="C39" s="144"/>
      <c r="D39" s="18">
        <f t="shared" si="5"/>
        <v>0</v>
      </c>
      <c r="E39" s="30">
        <f t="shared" si="6"/>
        <v>0</v>
      </c>
      <c r="F39" s="136">
        <f t="shared" si="4"/>
        <v>0</v>
      </c>
      <c r="G39" s="18">
        <f t="shared" si="0"/>
        <v>0</v>
      </c>
      <c r="H39" s="30">
        <f t="shared" si="1"/>
        <v>0</v>
      </c>
      <c r="I39" s="136"/>
      <c r="J39" s="18">
        <f t="shared" si="2"/>
        <v>0</v>
      </c>
      <c r="K39" s="19">
        <f t="shared" si="3"/>
        <v>0</v>
      </c>
    </row>
    <row r="40" spans="1:11" s="1" customFormat="1" ht="12.75">
      <c r="A40" s="4"/>
      <c r="B40" s="37" t="s">
        <v>34</v>
      </c>
      <c r="C40" s="145"/>
      <c r="D40" s="12">
        <f t="shared" si="5"/>
        <v>0</v>
      </c>
      <c r="E40" s="31">
        <f t="shared" si="6"/>
        <v>0</v>
      </c>
      <c r="F40" s="130">
        <f t="shared" si="4"/>
        <v>0</v>
      </c>
      <c r="G40" s="12">
        <f t="shared" si="0"/>
        <v>0</v>
      </c>
      <c r="H40" s="31">
        <f t="shared" si="1"/>
        <v>0</v>
      </c>
      <c r="I40" s="130"/>
      <c r="J40" s="12">
        <f t="shared" si="2"/>
        <v>0</v>
      </c>
      <c r="K40" s="13">
        <f t="shared" si="3"/>
        <v>0</v>
      </c>
    </row>
    <row r="41" spans="1:11" s="1" customFormat="1" ht="12.75">
      <c r="A41" s="4"/>
      <c r="B41" s="37" t="s">
        <v>25</v>
      </c>
      <c r="C41" s="145"/>
      <c r="D41" s="12">
        <f t="shared" si="5"/>
        <v>0</v>
      </c>
      <c r="E41" s="31">
        <f t="shared" si="6"/>
        <v>0</v>
      </c>
      <c r="F41" s="130">
        <f t="shared" si="4"/>
        <v>0</v>
      </c>
      <c r="G41" s="12">
        <f t="shared" si="0"/>
        <v>0</v>
      </c>
      <c r="H41" s="31">
        <f t="shared" si="1"/>
        <v>0</v>
      </c>
      <c r="I41" s="130"/>
      <c r="J41" s="12">
        <f t="shared" si="2"/>
        <v>0</v>
      </c>
      <c r="K41" s="13">
        <f t="shared" si="3"/>
        <v>0</v>
      </c>
    </row>
    <row r="42" spans="1:11" s="1" customFormat="1" ht="13.5" thickBot="1">
      <c r="A42" s="5"/>
      <c r="B42" s="37" t="s">
        <v>35</v>
      </c>
      <c r="C42" s="145"/>
      <c r="D42" s="12">
        <f t="shared" si="5"/>
        <v>0</v>
      </c>
      <c r="E42" s="31">
        <f t="shared" si="6"/>
        <v>0</v>
      </c>
      <c r="F42" s="131">
        <f t="shared" si="4"/>
        <v>0</v>
      </c>
      <c r="G42" s="12">
        <f t="shared" si="0"/>
        <v>0</v>
      </c>
      <c r="H42" s="31">
        <f t="shared" si="1"/>
        <v>0</v>
      </c>
      <c r="I42" s="130"/>
      <c r="J42" s="12">
        <f t="shared" si="2"/>
        <v>0</v>
      </c>
      <c r="K42" s="13">
        <f t="shared" si="3"/>
        <v>0</v>
      </c>
    </row>
    <row r="43" spans="1:11" s="6" customFormat="1" ht="28.5" customHeight="1" thickBot="1">
      <c r="A43" s="96" t="s">
        <v>21</v>
      </c>
      <c r="B43" s="90" t="s">
        <v>64</v>
      </c>
      <c r="C43" s="146"/>
      <c r="D43" s="92">
        <f t="shared" si="5"/>
        <v>0</v>
      </c>
      <c r="E43" s="93">
        <f t="shared" si="6"/>
        <v>0</v>
      </c>
      <c r="F43" s="133">
        <f t="shared" si="4"/>
        <v>0</v>
      </c>
      <c r="G43" s="92">
        <f t="shared" si="0"/>
        <v>0</v>
      </c>
      <c r="H43" s="93">
        <f t="shared" si="1"/>
        <v>0</v>
      </c>
      <c r="I43" s="143"/>
      <c r="J43" s="92">
        <f t="shared" si="2"/>
        <v>0</v>
      </c>
      <c r="K43" s="111">
        <f t="shared" si="3"/>
        <v>0</v>
      </c>
    </row>
    <row r="44" spans="1:11" s="1" customFormat="1" ht="27.75" customHeight="1" thickBot="1">
      <c r="A44" s="9"/>
      <c r="B44" s="159" t="s">
        <v>81</v>
      </c>
      <c r="C44" s="144"/>
      <c r="D44" s="18">
        <f t="shared" si="5"/>
        <v>0</v>
      </c>
      <c r="E44" s="30">
        <f t="shared" si="6"/>
        <v>0</v>
      </c>
      <c r="F44" s="141">
        <f t="shared" si="4"/>
        <v>0</v>
      </c>
      <c r="G44" s="18">
        <f t="shared" si="0"/>
        <v>0</v>
      </c>
      <c r="H44" s="30">
        <f t="shared" si="1"/>
        <v>0</v>
      </c>
      <c r="I44" s="136"/>
      <c r="J44" s="18">
        <f t="shared" si="2"/>
        <v>0</v>
      </c>
      <c r="K44" s="19">
        <f t="shared" si="3"/>
        <v>0</v>
      </c>
    </row>
    <row r="45" spans="1:11" s="1" customFormat="1" ht="16.5" customHeight="1" thickBot="1">
      <c r="A45" s="4"/>
      <c r="B45" s="157" t="s">
        <v>79</v>
      </c>
      <c r="C45" s="145"/>
      <c r="D45" s="12">
        <f t="shared" si="5"/>
        <v>0</v>
      </c>
      <c r="E45" s="31">
        <f t="shared" si="6"/>
        <v>0</v>
      </c>
      <c r="F45" s="139">
        <f t="shared" si="4"/>
        <v>0</v>
      </c>
      <c r="G45" s="12">
        <f t="shared" si="0"/>
        <v>0</v>
      </c>
      <c r="H45" s="31">
        <f t="shared" si="1"/>
        <v>0</v>
      </c>
      <c r="I45" s="130"/>
      <c r="J45" s="12">
        <f t="shared" si="2"/>
        <v>0</v>
      </c>
      <c r="K45" s="13">
        <f t="shared" si="3"/>
        <v>0</v>
      </c>
    </row>
    <row r="46" spans="1:11" s="1" customFormat="1" ht="18" customHeight="1" thickBot="1">
      <c r="A46" s="97" t="s">
        <v>77</v>
      </c>
      <c r="B46" s="90" t="s">
        <v>63</v>
      </c>
      <c r="C46" s="146"/>
      <c r="D46" s="92">
        <f t="shared" si="5"/>
        <v>0</v>
      </c>
      <c r="E46" s="93">
        <f t="shared" si="6"/>
        <v>0</v>
      </c>
      <c r="F46" s="133">
        <f t="shared" si="4"/>
        <v>0</v>
      </c>
      <c r="G46" s="92">
        <f>F46*1000/$G$2</f>
        <v>0</v>
      </c>
      <c r="H46" s="93">
        <f t="shared" si="1"/>
        <v>0</v>
      </c>
      <c r="I46" s="143"/>
      <c r="J46" s="92">
        <f>I46*1000/$J$2</f>
        <v>0</v>
      </c>
      <c r="K46" s="95">
        <f t="shared" si="3"/>
        <v>0</v>
      </c>
    </row>
    <row r="47" spans="1:11" s="6" customFormat="1" ht="21" customHeight="1" thickBot="1">
      <c r="A47" s="97" t="s">
        <v>29</v>
      </c>
      <c r="B47" s="90" t="s">
        <v>65</v>
      </c>
      <c r="C47" s="146">
        <v>152</v>
      </c>
      <c r="D47" s="92">
        <f t="shared" si="5"/>
        <v>42.50559284116331</v>
      </c>
      <c r="E47" s="93">
        <f t="shared" si="6"/>
        <v>20.293724966622165</v>
      </c>
      <c r="F47" s="133">
        <f t="shared" si="4"/>
        <v>87</v>
      </c>
      <c r="G47" s="92">
        <f t="shared" si="0"/>
        <v>4.480609774939486</v>
      </c>
      <c r="H47" s="93">
        <f t="shared" si="1"/>
        <v>2.2388059701492535</v>
      </c>
      <c r="I47" s="143">
        <v>239</v>
      </c>
      <c r="J47" s="92">
        <f t="shared" si="2"/>
        <v>10.394467881529161</v>
      </c>
      <c r="K47" s="95">
        <f t="shared" si="3"/>
        <v>5.156418554476807</v>
      </c>
    </row>
    <row r="48" spans="1:11" s="6" customFormat="1" ht="19.5" customHeight="1" thickBot="1">
      <c r="A48" s="96" t="s">
        <v>30</v>
      </c>
      <c r="B48" s="90" t="s">
        <v>66</v>
      </c>
      <c r="C48" s="146"/>
      <c r="D48" s="92">
        <f t="shared" si="5"/>
        <v>0</v>
      </c>
      <c r="E48" s="93">
        <f t="shared" si="6"/>
        <v>0</v>
      </c>
      <c r="F48" s="133">
        <f t="shared" si="4"/>
        <v>24</v>
      </c>
      <c r="G48" s="92">
        <f t="shared" si="0"/>
        <v>1.2360302827419272</v>
      </c>
      <c r="H48" s="93">
        <f t="shared" si="1"/>
        <v>0.6176016469377251</v>
      </c>
      <c r="I48" s="143">
        <v>24</v>
      </c>
      <c r="J48" s="92">
        <f t="shared" si="2"/>
        <v>1.0437959378941417</v>
      </c>
      <c r="K48" s="95">
        <f t="shared" si="3"/>
        <v>0.517799352750809</v>
      </c>
    </row>
    <row r="49" spans="1:11" s="1" customFormat="1" ht="15.75" customHeight="1">
      <c r="A49" s="4"/>
      <c r="B49" s="39" t="s">
        <v>67</v>
      </c>
      <c r="C49" s="144"/>
      <c r="D49" s="18">
        <f t="shared" si="5"/>
        <v>0</v>
      </c>
      <c r="E49" s="30">
        <f t="shared" si="6"/>
        <v>0</v>
      </c>
      <c r="F49" s="136">
        <f t="shared" si="4"/>
        <v>24</v>
      </c>
      <c r="G49" s="18">
        <f t="shared" si="0"/>
        <v>1.2360302827419272</v>
      </c>
      <c r="H49" s="30">
        <f t="shared" si="1"/>
        <v>0.6176016469377251</v>
      </c>
      <c r="I49" s="136">
        <v>24</v>
      </c>
      <c r="J49" s="18">
        <f t="shared" si="2"/>
        <v>1.0437959378941417</v>
      </c>
      <c r="K49" s="19">
        <f t="shared" si="3"/>
        <v>0.517799352750809</v>
      </c>
    </row>
    <row r="50" spans="1:11" s="1" customFormat="1" ht="12.75">
      <c r="A50" s="4"/>
      <c r="B50" s="37" t="s">
        <v>71</v>
      </c>
      <c r="C50" s="145"/>
      <c r="D50" s="12">
        <f t="shared" si="5"/>
        <v>0</v>
      </c>
      <c r="E50" s="31">
        <f t="shared" si="6"/>
        <v>0</v>
      </c>
      <c r="F50" s="130">
        <f t="shared" si="4"/>
        <v>0</v>
      </c>
      <c r="G50" s="12">
        <f t="shared" si="0"/>
        <v>0</v>
      </c>
      <c r="H50" s="31">
        <f t="shared" si="1"/>
        <v>0</v>
      </c>
      <c r="I50" s="130"/>
      <c r="J50" s="12">
        <f t="shared" si="2"/>
        <v>0</v>
      </c>
      <c r="K50" s="13">
        <f t="shared" si="3"/>
        <v>0</v>
      </c>
    </row>
    <row r="51" spans="1:11" s="1" customFormat="1" ht="15" customHeight="1">
      <c r="A51" s="4"/>
      <c r="B51" s="37" t="s">
        <v>68</v>
      </c>
      <c r="C51" s="145"/>
      <c r="D51" s="12">
        <f t="shared" si="5"/>
        <v>0</v>
      </c>
      <c r="E51" s="31">
        <f t="shared" si="6"/>
        <v>0</v>
      </c>
      <c r="F51" s="130">
        <f t="shared" si="4"/>
        <v>0</v>
      </c>
      <c r="G51" s="12">
        <f t="shared" si="0"/>
        <v>0</v>
      </c>
      <c r="H51" s="31">
        <f t="shared" si="1"/>
        <v>0</v>
      </c>
      <c r="I51" s="130"/>
      <c r="J51" s="12">
        <f t="shared" si="2"/>
        <v>0</v>
      </c>
      <c r="K51" s="13">
        <f t="shared" si="3"/>
        <v>0</v>
      </c>
    </row>
    <row r="52" spans="1:11" s="1" customFormat="1" ht="12.75">
      <c r="A52" s="4"/>
      <c r="B52" s="37" t="s">
        <v>72</v>
      </c>
      <c r="C52" s="145"/>
      <c r="D52" s="12">
        <f t="shared" si="5"/>
        <v>0</v>
      </c>
      <c r="E52" s="31">
        <f t="shared" si="6"/>
        <v>0</v>
      </c>
      <c r="F52" s="130">
        <f t="shared" si="4"/>
        <v>0</v>
      </c>
      <c r="G52" s="12">
        <f t="shared" si="0"/>
        <v>0</v>
      </c>
      <c r="H52" s="31">
        <f t="shared" si="1"/>
        <v>0</v>
      </c>
      <c r="I52" s="130"/>
      <c r="J52" s="12">
        <f t="shared" si="2"/>
        <v>0</v>
      </c>
      <c r="K52" s="13">
        <f t="shared" si="3"/>
        <v>0</v>
      </c>
    </row>
    <row r="53" spans="1:11" s="1" customFormat="1" ht="15" customHeight="1">
      <c r="A53" s="4"/>
      <c r="B53" s="37" t="s">
        <v>69</v>
      </c>
      <c r="C53" s="145"/>
      <c r="D53" s="12">
        <f t="shared" si="5"/>
        <v>0</v>
      </c>
      <c r="E53" s="31">
        <f t="shared" si="6"/>
        <v>0</v>
      </c>
      <c r="F53" s="130">
        <f t="shared" si="4"/>
        <v>0</v>
      </c>
      <c r="G53" s="12">
        <f t="shared" si="0"/>
        <v>0</v>
      </c>
      <c r="H53" s="31">
        <f t="shared" si="1"/>
        <v>0</v>
      </c>
      <c r="I53" s="130"/>
      <c r="J53" s="12">
        <f t="shared" si="2"/>
        <v>0</v>
      </c>
      <c r="K53" s="13">
        <f t="shared" si="3"/>
        <v>0</v>
      </c>
    </row>
    <row r="54" spans="1:11" s="1" customFormat="1" ht="12.75">
      <c r="A54" s="4"/>
      <c r="B54" s="37" t="s">
        <v>73</v>
      </c>
      <c r="C54" s="145"/>
      <c r="D54" s="12">
        <f t="shared" si="5"/>
        <v>0</v>
      </c>
      <c r="E54" s="31">
        <f t="shared" si="6"/>
        <v>0</v>
      </c>
      <c r="F54" s="130">
        <f t="shared" si="4"/>
        <v>0</v>
      </c>
      <c r="G54" s="12">
        <f t="shared" si="0"/>
        <v>0</v>
      </c>
      <c r="H54" s="31">
        <f t="shared" si="1"/>
        <v>0</v>
      </c>
      <c r="I54" s="130"/>
      <c r="J54" s="12">
        <f t="shared" si="2"/>
        <v>0</v>
      </c>
      <c r="K54" s="13">
        <f t="shared" si="3"/>
        <v>0</v>
      </c>
    </row>
    <row r="55" spans="1:11" s="1" customFormat="1" ht="15.75" customHeight="1">
      <c r="A55" s="4"/>
      <c r="B55" s="37" t="s">
        <v>70</v>
      </c>
      <c r="C55" s="145"/>
      <c r="D55" s="12">
        <f t="shared" si="5"/>
        <v>0</v>
      </c>
      <c r="E55" s="31">
        <f t="shared" si="6"/>
        <v>0</v>
      </c>
      <c r="F55" s="130">
        <f t="shared" si="4"/>
        <v>0</v>
      </c>
      <c r="G55" s="12">
        <f t="shared" si="0"/>
        <v>0</v>
      </c>
      <c r="H55" s="31">
        <f t="shared" si="1"/>
        <v>0</v>
      </c>
      <c r="I55" s="130"/>
      <c r="J55" s="12">
        <f t="shared" si="2"/>
        <v>0</v>
      </c>
      <c r="K55" s="13">
        <f t="shared" si="3"/>
        <v>0</v>
      </c>
    </row>
    <row r="56" spans="1:11" s="1" customFormat="1" ht="12.75">
      <c r="A56" s="4"/>
      <c r="B56" s="37" t="s">
        <v>74</v>
      </c>
      <c r="C56" s="145"/>
      <c r="D56" s="12">
        <f t="shared" si="5"/>
        <v>0</v>
      </c>
      <c r="E56" s="31">
        <f t="shared" si="6"/>
        <v>0</v>
      </c>
      <c r="F56" s="130">
        <f t="shared" si="4"/>
        <v>0</v>
      </c>
      <c r="G56" s="12">
        <f t="shared" si="0"/>
        <v>0</v>
      </c>
      <c r="H56" s="31">
        <f t="shared" si="1"/>
        <v>0</v>
      </c>
      <c r="I56" s="130"/>
      <c r="J56" s="12">
        <f t="shared" si="2"/>
        <v>0</v>
      </c>
      <c r="K56" s="13">
        <f t="shared" si="3"/>
        <v>0</v>
      </c>
    </row>
    <row r="57" spans="1:11" s="1" customFormat="1" ht="16.5" customHeight="1" thickBot="1">
      <c r="A57" s="4"/>
      <c r="B57" s="37" t="s">
        <v>33</v>
      </c>
      <c r="C57" s="137"/>
      <c r="D57" s="12">
        <f t="shared" si="5"/>
        <v>0</v>
      </c>
      <c r="E57" s="137"/>
      <c r="F57" s="137">
        <f t="shared" si="4"/>
        <v>0</v>
      </c>
      <c r="G57" s="12">
        <f t="shared" si="0"/>
        <v>0</v>
      </c>
      <c r="H57" s="31">
        <f>F57*100/F$58</f>
        <v>0</v>
      </c>
      <c r="I57" s="130"/>
      <c r="J57" s="12">
        <f t="shared" si="2"/>
        <v>0</v>
      </c>
      <c r="K57" s="13">
        <f t="shared" si="3"/>
        <v>0</v>
      </c>
    </row>
    <row r="58" spans="1:11" s="6" customFormat="1" ht="18.75" customHeight="1" thickBot="1">
      <c r="A58" s="80"/>
      <c r="B58" s="142" t="s">
        <v>22</v>
      </c>
      <c r="C58" s="143">
        <f>C48+C47+C46+C43+C38+C34+C33+C32+C27+C22+C18+C17+C16+C14+C13+C11+C10+C8+C5</f>
        <v>749</v>
      </c>
      <c r="D58" s="12">
        <f t="shared" si="5"/>
        <v>209.4519015659955</v>
      </c>
      <c r="E58" s="93"/>
      <c r="F58" s="146">
        <f t="shared" si="4"/>
        <v>3886</v>
      </c>
      <c r="G58" s="211">
        <f t="shared" si="0"/>
        <v>200.13390328063036</v>
      </c>
      <c r="H58" s="93"/>
      <c r="I58" s="143">
        <f>I48+I47+I46+I43+I38+I34+I33+I32+I27+I22+I18+I17+I16+I14+I13+I11+I10+I8+I5</f>
        <v>4635</v>
      </c>
      <c r="J58" s="212">
        <f t="shared" si="2"/>
        <v>201.58309050580613</v>
      </c>
      <c r="K58" s="95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48" sqref="C4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">
        <v>4564.5</v>
      </c>
      <c r="F2" s="236"/>
      <c r="G2" s="3">
        <v>30276</v>
      </c>
      <c r="I2" s="236"/>
      <c r="J2" s="2">
        <f>G2+D2</f>
        <v>34840.5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thickBot="1">
      <c r="A5" s="88" t="s">
        <v>9</v>
      </c>
      <c r="B5" s="152" t="s">
        <v>26</v>
      </c>
      <c r="C5" s="143"/>
      <c r="D5" s="92">
        <f aca="true" t="shared" si="0" ref="D5:D58">C5*1000/$D$2</f>
        <v>0</v>
      </c>
      <c r="E5" s="93">
        <f aca="true" t="shared" si="1" ref="E5:E56">C5*100/C$58</f>
        <v>0</v>
      </c>
      <c r="F5" s="133">
        <f>I5-C5</f>
        <v>0</v>
      </c>
      <c r="G5" s="92">
        <f aca="true" t="shared" si="2" ref="G5:G58">F5*1000/$G$2</f>
        <v>0</v>
      </c>
      <c r="H5" s="93">
        <f aca="true" t="shared" si="3" ref="H5:H56">F5*100/F$58</f>
        <v>0</v>
      </c>
      <c r="I5" s="143"/>
      <c r="J5" s="92">
        <f aca="true" t="shared" si="4" ref="J5:J58">I5*1000/$J$2</f>
        <v>0</v>
      </c>
      <c r="K5" s="95">
        <f aca="true" t="shared" si="5" ref="K5:K57">I5*100/I$58</f>
        <v>0</v>
      </c>
    </row>
    <row r="6" spans="1:11" s="1" customFormat="1" ht="12.75" customHeight="1">
      <c r="A6" s="4"/>
      <c r="B6" s="39" t="s">
        <v>36</v>
      </c>
      <c r="C6" s="144"/>
      <c r="D6" s="18">
        <f t="shared" si="0"/>
        <v>0</v>
      </c>
      <c r="E6" s="30">
        <f t="shared" si="1"/>
        <v>0</v>
      </c>
      <c r="F6" s="136"/>
      <c r="G6" s="18">
        <f t="shared" si="2"/>
        <v>0</v>
      </c>
      <c r="H6" s="30">
        <f t="shared" si="3"/>
        <v>0</v>
      </c>
      <c r="I6" s="136"/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/>
      <c r="G7" s="14">
        <f t="shared" si="2"/>
        <v>0</v>
      </c>
      <c r="H7" s="34">
        <f t="shared" si="3"/>
        <v>0</v>
      </c>
      <c r="I7" s="138"/>
      <c r="J7" s="14">
        <f t="shared" si="4"/>
        <v>0</v>
      </c>
      <c r="K7" s="13">
        <f t="shared" si="5"/>
        <v>0</v>
      </c>
    </row>
    <row r="8" spans="1:11" ht="13.5" customHeight="1" thickBot="1">
      <c r="A8" s="88" t="s">
        <v>10</v>
      </c>
      <c r="B8" s="98" t="s">
        <v>38</v>
      </c>
      <c r="C8" s="146"/>
      <c r="D8" s="92">
        <f t="shared" si="0"/>
        <v>0</v>
      </c>
      <c r="E8" s="93">
        <f t="shared" si="1"/>
        <v>0</v>
      </c>
      <c r="F8" s="133">
        <f aca="true" t="shared" si="6" ref="F8:F57">I8-C8</f>
        <v>5</v>
      </c>
      <c r="G8" s="92">
        <f t="shared" si="2"/>
        <v>0.16514731140177039</v>
      </c>
      <c r="H8" s="93">
        <f t="shared" si="3"/>
        <v>0.19171779141104295</v>
      </c>
      <c r="I8" s="143">
        <v>5</v>
      </c>
      <c r="J8" s="92">
        <f t="shared" si="4"/>
        <v>0.14351114364030368</v>
      </c>
      <c r="K8" s="95">
        <f t="shared" si="5"/>
        <v>0.16903313049357674</v>
      </c>
    </row>
    <row r="9" spans="1:11" s="1" customFormat="1" ht="15" customHeight="1" thickBot="1">
      <c r="A9" s="16"/>
      <c r="B9" s="39" t="s">
        <v>39</v>
      </c>
      <c r="C9" s="144"/>
      <c r="D9" s="18">
        <f t="shared" si="0"/>
        <v>0</v>
      </c>
      <c r="E9" s="30">
        <f t="shared" si="1"/>
        <v>0</v>
      </c>
      <c r="F9" s="131">
        <f t="shared" si="6"/>
        <v>4</v>
      </c>
      <c r="G9" s="18">
        <f t="shared" si="2"/>
        <v>0.1321178491214163</v>
      </c>
      <c r="H9" s="30">
        <f t="shared" si="3"/>
        <v>0.15337423312883436</v>
      </c>
      <c r="I9" s="136">
        <v>4</v>
      </c>
      <c r="J9" s="18">
        <f t="shared" si="4"/>
        <v>0.11480891491224293</v>
      </c>
      <c r="K9" s="19">
        <f t="shared" si="5"/>
        <v>0.1352265043948614</v>
      </c>
    </row>
    <row r="10" spans="1:11" s="6" customFormat="1" ht="15.75" customHeight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>
        <f t="shared" si="6"/>
        <v>1</v>
      </c>
      <c r="G10" s="92">
        <f t="shared" si="2"/>
        <v>0.033029462280354076</v>
      </c>
      <c r="H10" s="93">
        <f t="shared" si="3"/>
        <v>0.03834355828220859</v>
      </c>
      <c r="I10" s="143">
        <v>1</v>
      </c>
      <c r="J10" s="92">
        <f t="shared" si="4"/>
        <v>0.028702228728060733</v>
      </c>
      <c r="K10" s="95">
        <f t="shared" si="5"/>
        <v>0.03380662609871535</v>
      </c>
    </row>
    <row r="11" spans="1:11" s="6" customFormat="1" ht="30" customHeight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>
        <f t="shared" si="6"/>
        <v>27</v>
      </c>
      <c r="G11" s="92">
        <f t="shared" si="2"/>
        <v>0.89179548156956</v>
      </c>
      <c r="H11" s="93">
        <f t="shared" si="3"/>
        <v>1.0352760736196318</v>
      </c>
      <c r="I11" s="143">
        <v>27</v>
      </c>
      <c r="J11" s="92">
        <f t="shared" si="4"/>
        <v>0.7749601756576399</v>
      </c>
      <c r="K11" s="95">
        <f t="shared" si="5"/>
        <v>0.9127789046653144</v>
      </c>
    </row>
    <row r="12" spans="1:11" s="6" customFormat="1" ht="16.5" customHeight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>
        <f t="shared" si="6"/>
        <v>27</v>
      </c>
      <c r="G12" s="28">
        <f t="shared" si="2"/>
        <v>0.89179548156956</v>
      </c>
      <c r="H12" s="33">
        <f t="shared" si="3"/>
        <v>1.0352760736196318</v>
      </c>
      <c r="I12" s="131">
        <v>27</v>
      </c>
      <c r="J12" s="28">
        <f t="shared" si="4"/>
        <v>0.7749601756576399</v>
      </c>
      <c r="K12" s="29">
        <f t="shared" si="5"/>
        <v>0.9127789046653144</v>
      </c>
    </row>
    <row r="13" spans="1:11" s="6" customFormat="1" ht="15" customHeight="1" thickBot="1">
      <c r="A13" s="97" t="s">
        <v>13</v>
      </c>
      <c r="B13" s="98" t="s">
        <v>42</v>
      </c>
      <c r="C13" s="160"/>
      <c r="D13" s="100">
        <f t="shared" si="0"/>
        <v>0</v>
      </c>
      <c r="E13" s="101">
        <f t="shared" si="1"/>
        <v>0</v>
      </c>
      <c r="F13" s="133">
        <f t="shared" si="6"/>
        <v>0</v>
      </c>
      <c r="G13" s="100">
        <f t="shared" si="2"/>
        <v>0</v>
      </c>
      <c r="H13" s="101">
        <f t="shared" si="3"/>
        <v>0</v>
      </c>
      <c r="I13" s="161"/>
      <c r="J13" s="100">
        <f t="shared" si="4"/>
        <v>0</v>
      </c>
      <c r="K13" s="102">
        <f t="shared" si="5"/>
        <v>0</v>
      </c>
    </row>
    <row r="14" spans="1:11" s="6" customFormat="1" ht="15.75" customHeight="1" thickBot="1">
      <c r="A14" s="96" t="s">
        <v>14</v>
      </c>
      <c r="B14" s="90" t="s">
        <v>43</v>
      </c>
      <c r="C14" s="146"/>
      <c r="D14" s="92">
        <f t="shared" si="0"/>
        <v>0</v>
      </c>
      <c r="E14" s="93">
        <f t="shared" si="1"/>
        <v>0</v>
      </c>
      <c r="F14" s="133">
        <f t="shared" si="6"/>
        <v>119</v>
      </c>
      <c r="G14" s="92">
        <f t="shared" si="2"/>
        <v>3.930506011362135</v>
      </c>
      <c r="H14" s="93">
        <f t="shared" si="3"/>
        <v>4.5628834355828225</v>
      </c>
      <c r="I14" s="143">
        <v>119</v>
      </c>
      <c r="J14" s="92">
        <f t="shared" si="4"/>
        <v>3.415565218639227</v>
      </c>
      <c r="K14" s="111">
        <f t="shared" si="5"/>
        <v>4.022988505747127</v>
      </c>
    </row>
    <row r="15" spans="1:11" s="1" customFormat="1" ht="15.75" customHeight="1" thickBot="1">
      <c r="A15" s="4"/>
      <c r="B15" s="41" t="s">
        <v>44</v>
      </c>
      <c r="C15" s="148"/>
      <c r="D15" s="14">
        <f t="shared" si="0"/>
        <v>0</v>
      </c>
      <c r="E15" s="34">
        <f t="shared" si="1"/>
        <v>0</v>
      </c>
      <c r="F15" s="131">
        <f t="shared" si="6"/>
        <v>0</v>
      </c>
      <c r="G15" s="14">
        <f t="shared" si="2"/>
        <v>0</v>
      </c>
      <c r="H15" s="34">
        <f t="shared" si="3"/>
        <v>0</v>
      </c>
      <c r="I15" s="138"/>
      <c r="J15" s="14">
        <f t="shared" si="4"/>
        <v>0</v>
      </c>
      <c r="K15" s="20">
        <f t="shared" si="5"/>
        <v>0</v>
      </c>
    </row>
    <row r="16" spans="1:11" s="1" customFormat="1" ht="16.5" customHeight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1"/>
        <v>0</v>
      </c>
      <c r="F16" s="133">
        <f t="shared" si="6"/>
        <v>0</v>
      </c>
      <c r="G16" s="105">
        <f t="shared" si="2"/>
        <v>0</v>
      </c>
      <c r="H16" s="106">
        <f t="shared" si="3"/>
        <v>0</v>
      </c>
      <c r="I16" s="133"/>
      <c r="J16" s="105">
        <f t="shared" si="4"/>
        <v>0</v>
      </c>
      <c r="K16" s="107">
        <f t="shared" si="5"/>
        <v>0</v>
      </c>
    </row>
    <row r="17" spans="1:11" s="6" customFormat="1" ht="18" customHeight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1"/>
        <v>0</v>
      </c>
      <c r="F17" s="135">
        <f t="shared" si="6"/>
        <v>171</v>
      </c>
      <c r="G17" s="92">
        <f t="shared" si="2"/>
        <v>5.648038049940547</v>
      </c>
      <c r="H17" s="93">
        <f t="shared" si="3"/>
        <v>6.556748466257669</v>
      </c>
      <c r="I17" s="143">
        <v>171</v>
      </c>
      <c r="J17" s="92">
        <f t="shared" si="4"/>
        <v>4.908081112498386</v>
      </c>
      <c r="K17" s="95">
        <f t="shared" si="5"/>
        <v>5.780933062880324</v>
      </c>
    </row>
    <row r="18" spans="1:11" s="6" customFormat="1" ht="18" customHeight="1" thickBot="1">
      <c r="A18" s="96" t="s">
        <v>17</v>
      </c>
      <c r="B18" s="154" t="s">
        <v>46</v>
      </c>
      <c r="C18" s="146"/>
      <c r="D18" s="92">
        <f t="shared" si="0"/>
        <v>0</v>
      </c>
      <c r="E18" s="93">
        <f t="shared" si="1"/>
        <v>0</v>
      </c>
      <c r="F18" s="133">
        <f t="shared" si="6"/>
        <v>686</v>
      </c>
      <c r="G18" s="92">
        <f t="shared" si="2"/>
        <v>22.658211124322897</v>
      </c>
      <c r="H18" s="93">
        <f t="shared" si="3"/>
        <v>26.303680981595093</v>
      </c>
      <c r="I18" s="143">
        <v>686</v>
      </c>
      <c r="J18" s="92">
        <f t="shared" si="4"/>
        <v>19.689728907449663</v>
      </c>
      <c r="K18" s="95">
        <f t="shared" si="5"/>
        <v>23.19134550371873</v>
      </c>
    </row>
    <row r="19" spans="1:11" s="1" customFormat="1" ht="14.25" customHeight="1">
      <c r="A19" s="4"/>
      <c r="B19" s="37" t="s">
        <v>47</v>
      </c>
      <c r="C19" s="144"/>
      <c r="D19" s="18">
        <f t="shared" si="0"/>
        <v>0</v>
      </c>
      <c r="E19" s="30">
        <f t="shared" si="1"/>
        <v>0</v>
      </c>
      <c r="F19" s="136">
        <f t="shared" si="6"/>
        <v>0</v>
      </c>
      <c r="G19" s="18">
        <f t="shared" si="2"/>
        <v>0</v>
      </c>
      <c r="H19" s="30">
        <f t="shared" si="3"/>
        <v>0</v>
      </c>
      <c r="I19" s="136"/>
      <c r="J19" s="18">
        <f t="shared" si="4"/>
        <v>0</v>
      </c>
      <c r="K19" s="19">
        <f t="shared" si="5"/>
        <v>0</v>
      </c>
    </row>
    <row r="20" spans="1:11" s="1" customFormat="1" ht="15.75" customHeight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>
        <f t="shared" si="6"/>
        <v>10</v>
      </c>
      <c r="G20" s="12">
        <f t="shared" si="2"/>
        <v>0.33029462280354077</v>
      </c>
      <c r="H20" s="31">
        <f t="shared" si="3"/>
        <v>0.3834355828220859</v>
      </c>
      <c r="I20" s="130">
        <v>10</v>
      </c>
      <c r="J20" s="12">
        <f t="shared" si="4"/>
        <v>0.28702228728060736</v>
      </c>
      <c r="K20" s="13">
        <f t="shared" si="5"/>
        <v>0.3380662609871535</v>
      </c>
    </row>
    <row r="21" spans="1:11" s="1" customFormat="1" ht="16.5" customHeight="1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>
        <f t="shared" si="6"/>
        <v>246</v>
      </c>
      <c r="G21" s="12">
        <f t="shared" si="2"/>
        <v>8.125247720967103</v>
      </c>
      <c r="H21" s="31">
        <f t="shared" si="3"/>
        <v>9.432515337423313</v>
      </c>
      <c r="I21" s="130">
        <v>246</v>
      </c>
      <c r="J21" s="12">
        <f t="shared" si="4"/>
        <v>7.060748267102941</v>
      </c>
      <c r="K21" s="13">
        <f t="shared" si="5"/>
        <v>8.316430020283976</v>
      </c>
    </row>
    <row r="22" spans="1:11" s="6" customFormat="1" ht="15.75" customHeight="1" thickBot="1">
      <c r="A22" s="96" t="s">
        <v>28</v>
      </c>
      <c r="B22" s="90" t="s">
        <v>50</v>
      </c>
      <c r="C22" s="146">
        <v>317</v>
      </c>
      <c r="D22" s="92">
        <f t="shared" si="0"/>
        <v>69.44900865374082</v>
      </c>
      <c r="E22" s="93">
        <f t="shared" si="1"/>
        <v>90.57142857142857</v>
      </c>
      <c r="F22" s="133">
        <f t="shared" si="6"/>
        <v>783</v>
      </c>
      <c r="G22" s="92">
        <f t="shared" si="2"/>
        <v>25.862068965517242</v>
      </c>
      <c r="H22" s="93">
        <f t="shared" si="3"/>
        <v>30.023006134969325</v>
      </c>
      <c r="I22" s="143">
        <f>1093+7</f>
        <v>1100</v>
      </c>
      <c r="J22" s="92">
        <f t="shared" si="4"/>
        <v>31.572451600866806</v>
      </c>
      <c r="K22" s="95">
        <f t="shared" si="5"/>
        <v>37.187288708586884</v>
      </c>
    </row>
    <row r="23" spans="1:11" s="1" customFormat="1" ht="15.75" customHeight="1">
      <c r="A23" s="4"/>
      <c r="B23" s="39" t="s">
        <v>51</v>
      </c>
      <c r="C23" s="144"/>
      <c r="D23" s="18">
        <f t="shared" si="0"/>
        <v>0</v>
      </c>
      <c r="E23" s="30">
        <f t="shared" si="1"/>
        <v>0</v>
      </c>
      <c r="F23" s="136">
        <f t="shared" si="6"/>
        <v>0</v>
      </c>
      <c r="G23" s="18">
        <f t="shared" si="2"/>
        <v>0</v>
      </c>
      <c r="H23" s="30">
        <f t="shared" si="3"/>
        <v>0</v>
      </c>
      <c r="I23" s="136"/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7" t="s">
        <v>52</v>
      </c>
      <c r="C24" s="145">
        <v>214</v>
      </c>
      <c r="D24" s="12">
        <f t="shared" si="0"/>
        <v>46.883557892430716</v>
      </c>
      <c r="E24" s="31">
        <f t="shared" si="1"/>
        <v>61.142857142857146</v>
      </c>
      <c r="F24" s="130">
        <f t="shared" si="6"/>
        <v>358</v>
      </c>
      <c r="G24" s="12">
        <f t="shared" si="2"/>
        <v>11.824547496366758</v>
      </c>
      <c r="H24" s="31">
        <f t="shared" si="3"/>
        <v>13.726993865030675</v>
      </c>
      <c r="I24" s="130">
        <v>572</v>
      </c>
      <c r="J24" s="12">
        <f t="shared" si="4"/>
        <v>16.41767483245074</v>
      </c>
      <c r="K24" s="13">
        <f t="shared" si="5"/>
        <v>19.33739012846518</v>
      </c>
    </row>
    <row r="25" spans="1:11" s="1" customFormat="1" ht="15.75" customHeight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>
        <f t="shared" si="6"/>
        <v>107</v>
      </c>
      <c r="G25" s="12">
        <f t="shared" si="2"/>
        <v>3.534152463997886</v>
      </c>
      <c r="H25" s="31">
        <f t="shared" si="3"/>
        <v>4.102760736196319</v>
      </c>
      <c r="I25" s="130">
        <v>107</v>
      </c>
      <c r="J25" s="12">
        <f t="shared" si="4"/>
        <v>3.0711384739024985</v>
      </c>
      <c r="K25" s="13">
        <f t="shared" si="5"/>
        <v>3.6173089925625423</v>
      </c>
    </row>
    <row r="26" spans="1:11" s="1" customFormat="1" ht="13.5" thickBot="1">
      <c r="A26" s="4"/>
      <c r="B26" s="37" t="s">
        <v>86</v>
      </c>
      <c r="C26" s="145"/>
      <c r="D26" s="12">
        <f t="shared" si="0"/>
        <v>0</v>
      </c>
      <c r="E26" s="31">
        <f t="shared" si="1"/>
        <v>0</v>
      </c>
      <c r="F26" s="131">
        <f t="shared" si="6"/>
        <v>1</v>
      </c>
      <c r="G26" s="12">
        <f t="shared" si="2"/>
        <v>0.033029462280354076</v>
      </c>
      <c r="H26" s="31">
        <f t="shared" si="3"/>
        <v>0.03834355828220859</v>
      </c>
      <c r="I26" s="130">
        <v>1</v>
      </c>
      <c r="J26" s="12">
        <f t="shared" si="4"/>
        <v>0.028702228728060733</v>
      </c>
      <c r="K26" s="13">
        <f t="shared" si="5"/>
        <v>0.03380662609871535</v>
      </c>
    </row>
    <row r="27" spans="1:11" s="6" customFormat="1" ht="14.25" customHeight="1" thickBot="1">
      <c r="A27" s="96" t="s">
        <v>18</v>
      </c>
      <c r="B27" s="90" t="s">
        <v>53</v>
      </c>
      <c r="C27" s="146">
        <v>11</v>
      </c>
      <c r="D27" s="92">
        <f t="shared" si="0"/>
        <v>2.4099025084894294</v>
      </c>
      <c r="E27" s="93">
        <f t="shared" si="1"/>
        <v>3.142857142857143</v>
      </c>
      <c r="F27" s="133">
        <f t="shared" si="6"/>
        <v>72</v>
      </c>
      <c r="G27" s="92">
        <f t="shared" si="2"/>
        <v>2.3781212841854935</v>
      </c>
      <c r="H27" s="93">
        <f t="shared" si="3"/>
        <v>2.7607361963190185</v>
      </c>
      <c r="I27" s="143">
        <v>83</v>
      </c>
      <c r="J27" s="92">
        <f t="shared" si="4"/>
        <v>2.382284984429041</v>
      </c>
      <c r="K27" s="95">
        <f t="shared" si="5"/>
        <v>2.805949966193374</v>
      </c>
    </row>
    <row r="28" spans="1:11" s="1" customFormat="1" ht="15" customHeight="1" hidden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36">
        <f t="shared" si="6"/>
        <v>0</v>
      </c>
      <c r="G28" s="18">
        <f>F28*1000/$G$2</f>
        <v>0</v>
      </c>
      <c r="H28" s="30">
        <f t="shared" si="3"/>
        <v>0</v>
      </c>
      <c r="I28" s="136"/>
      <c r="J28" s="18">
        <f t="shared" si="4"/>
        <v>0</v>
      </c>
      <c r="K28" s="19">
        <f t="shared" si="5"/>
        <v>0</v>
      </c>
    </row>
    <row r="29" spans="1:11" s="1" customFormat="1" ht="15" customHeight="1" hidden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130">
        <f t="shared" si="6"/>
        <v>0</v>
      </c>
      <c r="G29" s="12">
        <f t="shared" si="2"/>
        <v>0</v>
      </c>
      <c r="H29" s="31">
        <f t="shared" si="3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 hidden="1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37">
        <f t="shared" si="6"/>
        <v>0</v>
      </c>
      <c r="G30" s="12">
        <f t="shared" si="2"/>
        <v>0</v>
      </c>
      <c r="H30" s="31">
        <f t="shared" si="3"/>
        <v>0</v>
      </c>
      <c r="I30" s="130"/>
      <c r="J30" s="12">
        <f t="shared" si="4"/>
        <v>0</v>
      </c>
      <c r="K30" s="13">
        <f t="shared" si="5"/>
        <v>0</v>
      </c>
    </row>
    <row r="31" spans="1:11" s="1" customFormat="1" ht="18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34">
        <f t="shared" si="6"/>
        <v>0</v>
      </c>
      <c r="G31" s="12">
        <f t="shared" si="2"/>
        <v>0</v>
      </c>
      <c r="H31" s="31">
        <f t="shared" si="3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7" t="s">
        <v>75</v>
      </c>
      <c r="B32" s="90" t="s">
        <v>61</v>
      </c>
      <c r="C32" s="146">
        <v>3</v>
      </c>
      <c r="D32" s="92">
        <f t="shared" si="0"/>
        <v>0.6572461386789352</v>
      </c>
      <c r="E32" s="93">
        <f t="shared" si="1"/>
        <v>0.8571428571428571</v>
      </c>
      <c r="F32" s="133">
        <f t="shared" si="6"/>
        <v>389</v>
      </c>
      <c r="G32" s="92">
        <f>F32*1000/$G$2</f>
        <v>12.848460827057735</v>
      </c>
      <c r="H32" s="93">
        <f t="shared" si="3"/>
        <v>14.91564417177914</v>
      </c>
      <c r="I32" s="143">
        <v>392</v>
      </c>
      <c r="J32" s="92">
        <f>I32*1000/$J$2</f>
        <v>11.251273661399807</v>
      </c>
      <c r="K32" s="95">
        <f t="shared" si="5"/>
        <v>13.252197430696416</v>
      </c>
    </row>
    <row r="33" spans="1:11" s="1" customFormat="1" ht="26.25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>
        <f t="shared" si="6"/>
        <v>246</v>
      </c>
      <c r="G33" s="92">
        <f>F33*1000/$G$2</f>
        <v>8.125247720967103</v>
      </c>
      <c r="H33" s="93">
        <f t="shared" si="3"/>
        <v>9.432515337423313</v>
      </c>
      <c r="I33" s="143">
        <v>246</v>
      </c>
      <c r="J33" s="92">
        <f>I33*1000/$J$2</f>
        <v>7.060748267102941</v>
      </c>
      <c r="K33" s="95">
        <f t="shared" si="5"/>
        <v>8.316430020283976</v>
      </c>
    </row>
    <row r="34" spans="1:11" s="6" customFormat="1" ht="21" customHeight="1" thickBot="1">
      <c r="A34" s="96" t="s">
        <v>19</v>
      </c>
      <c r="B34" s="90" t="s">
        <v>58</v>
      </c>
      <c r="C34" s="146">
        <v>19</v>
      </c>
      <c r="D34" s="92">
        <f t="shared" si="0"/>
        <v>4.162558878299923</v>
      </c>
      <c r="E34" s="93">
        <f t="shared" si="1"/>
        <v>5.428571428571429</v>
      </c>
      <c r="F34" s="133">
        <f t="shared" si="6"/>
        <v>95</v>
      </c>
      <c r="G34" s="92">
        <f t="shared" si="2"/>
        <v>3.137798916633637</v>
      </c>
      <c r="H34" s="93">
        <f t="shared" si="3"/>
        <v>3.642638036809816</v>
      </c>
      <c r="I34" s="143">
        <v>114</v>
      </c>
      <c r="J34" s="92">
        <f t="shared" si="4"/>
        <v>3.2720540749989238</v>
      </c>
      <c r="K34" s="95">
        <f t="shared" si="5"/>
        <v>3.8539553752535496</v>
      </c>
    </row>
    <row r="35" spans="1:11" s="1" customFormat="1" ht="12.75">
      <c r="A35" s="4"/>
      <c r="B35" s="39" t="s">
        <v>59</v>
      </c>
      <c r="C35" s="144">
        <v>19</v>
      </c>
      <c r="D35" s="24">
        <f t="shared" si="0"/>
        <v>4.162558878299923</v>
      </c>
      <c r="E35" s="35">
        <f t="shared" si="1"/>
        <v>5.428571428571429</v>
      </c>
      <c r="F35" s="136">
        <f t="shared" si="6"/>
        <v>95</v>
      </c>
      <c r="G35" s="24">
        <f t="shared" si="2"/>
        <v>3.137798916633637</v>
      </c>
      <c r="H35" s="35">
        <f t="shared" si="3"/>
        <v>3.642638036809816</v>
      </c>
      <c r="I35" s="136">
        <v>114</v>
      </c>
      <c r="J35" s="24">
        <f t="shared" si="4"/>
        <v>3.2720540749989238</v>
      </c>
      <c r="K35" s="25">
        <f t="shared" si="5"/>
        <v>3.8539553752535496</v>
      </c>
    </row>
    <row r="36" spans="1:11" s="1" customFormat="1" ht="13.5" customHeight="1">
      <c r="A36" s="4"/>
      <c r="B36" s="42" t="s">
        <v>31</v>
      </c>
      <c r="C36" s="145">
        <v>19</v>
      </c>
      <c r="D36" s="26">
        <f t="shared" si="0"/>
        <v>4.162558878299923</v>
      </c>
      <c r="E36" s="36">
        <f t="shared" si="1"/>
        <v>5.428571428571429</v>
      </c>
      <c r="F36" s="130">
        <f t="shared" si="6"/>
        <v>79</v>
      </c>
      <c r="G36" s="26">
        <f t="shared" si="2"/>
        <v>2.609327520147972</v>
      </c>
      <c r="H36" s="36">
        <f t="shared" si="3"/>
        <v>3.0291411042944785</v>
      </c>
      <c r="I36" s="130">
        <v>98</v>
      </c>
      <c r="J36" s="26">
        <f t="shared" si="4"/>
        <v>2.812818415349952</v>
      </c>
      <c r="K36" s="27">
        <f t="shared" si="5"/>
        <v>3.313049357674104</v>
      </c>
    </row>
    <row r="37" spans="1:11" s="1" customFormat="1" ht="12" customHeight="1" thickBot="1">
      <c r="A37" s="16"/>
      <c r="B37" s="37" t="s">
        <v>84</v>
      </c>
      <c r="C37" s="145"/>
      <c r="D37" s="26">
        <f t="shared" si="0"/>
        <v>0</v>
      </c>
      <c r="E37" s="36">
        <f t="shared" si="1"/>
        <v>0</v>
      </c>
      <c r="F37" s="138">
        <f t="shared" si="6"/>
        <v>0</v>
      </c>
      <c r="G37" s="26">
        <f t="shared" si="2"/>
        <v>0</v>
      </c>
      <c r="H37" s="36">
        <f t="shared" si="3"/>
        <v>0</v>
      </c>
      <c r="I37" s="130"/>
      <c r="J37" s="26">
        <f t="shared" si="4"/>
        <v>0</v>
      </c>
      <c r="K37" s="27">
        <f t="shared" si="5"/>
        <v>0</v>
      </c>
    </row>
    <row r="38" spans="1:11" s="6" customFormat="1" ht="21" customHeight="1" thickBot="1">
      <c r="A38" s="96" t="s">
        <v>20</v>
      </c>
      <c r="B38" s="90" t="s">
        <v>32</v>
      </c>
      <c r="C38" s="146"/>
      <c r="D38" s="92">
        <f t="shared" si="0"/>
        <v>0</v>
      </c>
      <c r="E38" s="93">
        <f t="shared" si="1"/>
        <v>0</v>
      </c>
      <c r="F38" s="133">
        <f t="shared" si="6"/>
        <v>0</v>
      </c>
      <c r="G38" s="92">
        <f t="shared" si="2"/>
        <v>0</v>
      </c>
      <c r="H38" s="93">
        <f t="shared" si="3"/>
        <v>0</v>
      </c>
      <c r="I38" s="143"/>
      <c r="J38" s="92">
        <f t="shared" si="4"/>
        <v>0</v>
      </c>
      <c r="K38" s="111">
        <f t="shared" si="5"/>
        <v>0</v>
      </c>
    </row>
    <row r="39" spans="1:11" s="1" customFormat="1" ht="12.75">
      <c r="A39" s="4"/>
      <c r="B39" s="39" t="s">
        <v>60</v>
      </c>
      <c r="C39" s="144"/>
      <c r="D39" s="18">
        <f t="shared" si="0"/>
        <v>0</v>
      </c>
      <c r="E39" s="30">
        <f t="shared" si="1"/>
        <v>0</v>
      </c>
      <c r="F39" s="136">
        <f t="shared" si="6"/>
        <v>0</v>
      </c>
      <c r="G39" s="18">
        <f t="shared" si="2"/>
        <v>0</v>
      </c>
      <c r="H39" s="30">
        <f t="shared" si="3"/>
        <v>0</v>
      </c>
      <c r="I39" s="136"/>
      <c r="J39" s="18">
        <f t="shared" si="4"/>
        <v>0</v>
      </c>
      <c r="K39" s="19">
        <f t="shared" si="5"/>
        <v>0</v>
      </c>
    </row>
    <row r="40" spans="1:11" s="1" customFormat="1" ht="12.75">
      <c r="A40" s="4"/>
      <c r="B40" s="37" t="s">
        <v>34</v>
      </c>
      <c r="C40" s="145"/>
      <c r="D40" s="12">
        <f t="shared" si="0"/>
        <v>0</v>
      </c>
      <c r="E40" s="31">
        <f t="shared" si="1"/>
        <v>0</v>
      </c>
      <c r="F40" s="130">
        <f t="shared" si="6"/>
        <v>0</v>
      </c>
      <c r="G40" s="12">
        <f t="shared" si="2"/>
        <v>0</v>
      </c>
      <c r="H40" s="31">
        <f t="shared" si="3"/>
        <v>0</v>
      </c>
      <c r="I40" s="130"/>
      <c r="J40" s="12">
        <f t="shared" si="4"/>
        <v>0</v>
      </c>
      <c r="K40" s="13">
        <f t="shared" si="5"/>
        <v>0</v>
      </c>
    </row>
    <row r="41" spans="1:11" s="1" customFormat="1" ht="12.75">
      <c r="A41" s="4"/>
      <c r="B41" s="37" t="s">
        <v>25</v>
      </c>
      <c r="C41" s="145"/>
      <c r="D41" s="12">
        <f t="shared" si="0"/>
        <v>0</v>
      </c>
      <c r="E41" s="31">
        <f t="shared" si="1"/>
        <v>0</v>
      </c>
      <c r="F41" s="130">
        <f t="shared" si="6"/>
        <v>0</v>
      </c>
      <c r="G41" s="12">
        <f t="shared" si="2"/>
        <v>0</v>
      </c>
      <c r="H41" s="31">
        <f t="shared" si="3"/>
        <v>0</v>
      </c>
      <c r="I41" s="130"/>
      <c r="J41" s="12">
        <f t="shared" si="4"/>
        <v>0</v>
      </c>
      <c r="K41" s="13">
        <f t="shared" si="5"/>
        <v>0</v>
      </c>
    </row>
    <row r="42" spans="1:11" s="1" customFormat="1" ht="13.5" thickBot="1">
      <c r="A42" s="5"/>
      <c r="B42" s="37" t="s">
        <v>35</v>
      </c>
      <c r="C42" s="145"/>
      <c r="D42" s="12">
        <f t="shared" si="0"/>
        <v>0</v>
      </c>
      <c r="E42" s="31">
        <f t="shared" si="1"/>
        <v>0</v>
      </c>
      <c r="F42" s="131">
        <f t="shared" si="6"/>
        <v>0</v>
      </c>
      <c r="G42" s="12">
        <f t="shared" si="2"/>
        <v>0</v>
      </c>
      <c r="H42" s="31">
        <f t="shared" si="3"/>
        <v>0</v>
      </c>
      <c r="I42" s="130"/>
      <c r="J42" s="12">
        <f t="shared" si="4"/>
        <v>0</v>
      </c>
      <c r="K42" s="13">
        <f t="shared" si="5"/>
        <v>0</v>
      </c>
    </row>
    <row r="43" spans="1:11" s="6" customFormat="1" ht="23.25" customHeight="1" thickBot="1">
      <c r="A43" s="96" t="s">
        <v>21</v>
      </c>
      <c r="B43" s="90" t="s">
        <v>64</v>
      </c>
      <c r="C43" s="146"/>
      <c r="D43" s="92">
        <f t="shared" si="0"/>
        <v>0</v>
      </c>
      <c r="E43" s="93">
        <f t="shared" si="1"/>
        <v>0</v>
      </c>
      <c r="F43" s="133">
        <f t="shared" si="6"/>
        <v>0</v>
      </c>
      <c r="G43" s="92">
        <f t="shared" si="2"/>
        <v>0</v>
      </c>
      <c r="H43" s="93">
        <f t="shared" si="3"/>
        <v>0</v>
      </c>
      <c r="I43" s="143"/>
      <c r="J43" s="92">
        <f t="shared" si="4"/>
        <v>0</v>
      </c>
      <c r="K43" s="111">
        <f t="shared" si="5"/>
        <v>0</v>
      </c>
    </row>
    <row r="44" spans="1:11" s="1" customFormat="1" ht="33.75" customHeight="1" thickBot="1">
      <c r="A44" s="9"/>
      <c r="B44" s="159" t="s">
        <v>81</v>
      </c>
      <c r="C44" s="144"/>
      <c r="D44" s="18">
        <f t="shared" si="0"/>
        <v>0</v>
      </c>
      <c r="E44" s="30">
        <f t="shared" si="1"/>
        <v>0</v>
      </c>
      <c r="F44" s="141">
        <f t="shared" si="6"/>
        <v>0</v>
      </c>
      <c r="G44" s="18">
        <f t="shared" si="2"/>
        <v>0</v>
      </c>
      <c r="H44" s="30">
        <f t="shared" si="3"/>
        <v>0</v>
      </c>
      <c r="I44" s="136"/>
      <c r="J44" s="18">
        <f t="shared" si="4"/>
        <v>0</v>
      </c>
      <c r="K44" s="19">
        <f t="shared" si="5"/>
        <v>0</v>
      </c>
    </row>
    <row r="45" spans="1:11" s="1" customFormat="1" ht="16.5" customHeight="1" thickBot="1">
      <c r="A45" s="4"/>
      <c r="B45" s="157" t="s">
        <v>79</v>
      </c>
      <c r="C45" s="145"/>
      <c r="D45" s="12">
        <f t="shared" si="0"/>
        <v>0</v>
      </c>
      <c r="E45" s="31">
        <f t="shared" si="1"/>
        <v>0</v>
      </c>
      <c r="F45" s="139">
        <f t="shared" si="6"/>
        <v>0</v>
      </c>
      <c r="G45" s="12">
        <f t="shared" si="2"/>
        <v>0</v>
      </c>
      <c r="H45" s="31">
        <f t="shared" si="3"/>
        <v>0</v>
      </c>
      <c r="I45" s="130"/>
      <c r="J45" s="12">
        <f t="shared" si="4"/>
        <v>0</v>
      </c>
      <c r="K45" s="13">
        <f t="shared" si="5"/>
        <v>0</v>
      </c>
    </row>
    <row r="46" spans="1:11" s="1" customFormat="1" ht="18" customHeight="1" thickBot="1">
      <c r="A46" s="97" t="s">
        <v>77</v>
      </c>
      <c r="B46" s="90" t="s">
        <v>63</v>
      </c>
      <c r="C46" s="146"/>
      <c r="D46" s="92">
        <f t="shared" si="0"/>
        <v>0</v>
      </c>
      <c r="E46" s="93">
        <f t="shared" si="1"/>
        <v>0</v>
      </c>
      <c r="F46" s="133">
        <f t="shared" si="6"/>
        <v>0</v>
      </c>
      <c r="G46" s="92">
        <f>F46*1000/$G$2</f>
        <v>0</v>
      </c>
      <c r="H46" s="93">
        <f t="shared" si="3"/>
        <v>0</v>
      </c>
      <c r="I46" s="143"/>
      <c r="J46" s="92">
        <f>I46*1000/$J$2</f>
        <v>0</v>
      </c>
      <c r="K46" s="95">
        <f t="shared" si="5"/>
        <v>0</v>
      </c>
    </row>
    <row r="47" spans="1:11" s="6" customFormat="1" ht="21" customHeight="1" thickBot="1">
      <c r="A47" s="97" t="s">
        <v>29</v>
      </c>
      <c r="B47" s="90" t="s">
        <v>65</v>
      </c>
      <c r="C47" s="146"/>
      <c r="D47" s="92">
        <f t="shared" si="0"/>
        <v>0</v>
      </c>
      <c r="E47" s="93">
        <f t="shared" si="1"/>
        <v>0</v>
      </c>
      <c r="F47" s="133">
        <f t="shared" si="6"/>
        <v>0</v>
      </c>
      <c r="G47" s="92">
        <f t="shared" si="2"/>
        <v>0</v>
      </c>
      <c r="H47" s="93">
        <f t="shared" si="3"/>
        <v>0</v>
      </c>
      <c r="I47" s="143"/>
      <c r="J47" s="92">
        <f t="shared" si="4"/>
        <v>0</v>
      </c>
      <c r="K47" s="95">
        <f t="shared" si="5"/>
        <v>0</v>
      </c>
    </row>
    <row r="48" spans="1:11" s="6" customFormat="1" ht="19.5" customHeight="1" thickBot="1">
      <c r="A48" s="96" t="s">
        <v>30</v>
      </c>
      <c r="B48" s="90" t="s">
        <v>66</v>
      </c>
      <c r="C48" s="146"/>
      <c r="D48" s="92">
        <f t="shared" si="0"/>
        <v>0</v>
      </c>
      <c r="E48" s="93">
        <f t="shared" si="1"/>
        <v>0</v>
      </c>
      <c r="F48" s="133">
        <f t="shared" si="6"/>
        <v>14</v>
      </c>
      <c r="G48" s="92">
        <f t="shared" si="2"/>
        <v>0.46241247192495705</v>
      </c>
      <c r="H48" s="93">
        <f t="shared" si="3"/>
        <v>0.5368098159509203</v>
      </c>
      <c r="I48" s="143">
        <v>14</v>
      </c>
      <c r="J48" s="92">
        <f t="shared" si="4"/>
        <v>0.4018312021928503</v>
      </c>
      <c r="K48" s="95">
        <f t="shared" si="5"/>
        <v>0.47329276538201487</v>
      </c>
    </row>
    <row r="49" spans="1:11" s="1" customFormat="1" ht="17.25" customHeight="1">
      <c r="A49" s="4"/>
      <c r="B49" s="39" t="s">
        <v>67</v>
      </c>
      <c r="C49" s="144"/>
      <c r="D49" s="18">
        <f t="shared" si="0"/>
        <v>0</v>
      </c>
      <c r="E49" s="30">
        <f t="shared" si="1"/>
        <v>0</v>
      </c>
      <c r="F49" s="136">
        <f t="shared" si="6"/>
        <v>14</v>
      </c>
      <c r="G49" s="18">
        <f t="shared" si="2"/>
        <v>0.46241247192495705</v>
      </c>
      <c r="H49" s="30">
        <f t="shared" si="3"/>
        <v>0.5368098159509203</v>
      </c>
      <c r="I49" s="136">
        <v>14</v>
      </c>
      <c r="J49" s="18">
        <f t="shared" si="4"/>
        <v>0.4018312021928503</v>
      </c>
      <c r="K49" s="19">
        <f t="shared" si="5"/>
        <v>0.47329276538201487</v>
      </c>
    </row>
    <row r="50" spans="1:11" s="1" customFormat="1" ht="12.75">
      <c r="A50" s="4"/>
      <c r="B50" s="37" t="s">
        <v>71</v>
      </c>
      <c r="C50" s="145"/>
      <c r="D50" s="12">
        <f t="shared" si="0"/>
        <v>0</v>
      </c>
      <c r="E50" s="31">
        <f t="shared" si="1"/>
        <v>0</v>
      </c>
      <c r="F50" s="130">
        <f t="shared" si="6"/>
        <v>0</v>
      </c>
      <c r="G50" s="12">
        <f t="shared" si="2"/>
        <v>0</v>
      </c>
      <c r="H50" s="31">
        <f t="shared" si="3"/>
        <v>0</v>
      </c>
      <c r="I50" s="130"/>
      <c r="J50" s="12">
        <f t="shared" si="4"/>
        <v>0</v>
      </c>
      <c r="K50" s="13">
        <f t="shared" si="5"/>
        <v>0</v>
      </c>
    </row>
    <row r="51" spans="1:11" s="1" customFormat="1" ht="15.75" customHeight="1">
      <c r="A51" s="4"/>
      <c r="B51" s="37" t="s">
        <v>68</v>
      </c>
      <c r="C51" s="145"/>
      <c r="D51" s="12">
        <f t="shared" si="0"/>
        <v>0</v>
      </c>
      <c r="E51" s="31">
        <f t="shared" si="1"/>
        <v>0</v>
      </c>
      <c r="F51" s="130">
        <f t="shared" si="6"/>
        <v>0</v>
      </c>
      <c r="G51" s="12">
        <f t="shared" si="2"/>
        <v>0</v>
      </c>
      <c r="H51" s="31">
        <f t="shared" si="3"/>
        <v>0</v>
      </c>
      <c r="I51" s="130"/>
      <c r="J51" s="12">
        <f t="shared" si="4"/>
        <v>0</v>
      </c>
      <c r="K51" s="13">
        <f t="shared" si="5"/>
        <v>0</v>
      </c>
    </row>
    <row r="52" spans="1:11" s="1" customFormat="1" ht="12.75">
      <c r="A52" s="4"/>
      <c r="B52" s="37" t="s">
        <v>72</v>
      </c>
      <c r="C52" s="145"/>
      <c r="D52" s="12">
        <f t="shared" si="0"/>
        <v>0</v>
      </c>
      <c r="E52" s="31">
        <f t="shared" si="1"/>
        <v>0</v>
      </c>
      <c r="F52" s="130">
        <f t="shared" si="6"/>
        <v>0</v>
      </c>
      <c r="G52" s="12">
        <f t="shared" si="2"/>
        <v>0</v>
      </c>
      <c r="H52" s="31">
        <f t="shared" si="3"/>
        <v>0</v>
      </c>
      <c r="I52" s="130"/>
      <c r="J52" s="12">
        <f t="shared" si="4"/>
        <v>0</v>
      </c>
      <c r="K52" s="13">
        <f t="shared" si="5"/>
        <v>0</v>
      </c>
    </row>
    <row r="53" spans="1:11" s="1" customFormat="1" ht="16.5" customHeight="1">
      <c r="A53" s="4"/>
      <c r="B53" s="37" t="s">
        <v>69</v>
      </c>
      <c r="C53" s="145"/>
      <c r="D53" s="12">
        <f t="shared" si="0"/>
        <v>0</v>
      </c>
      <c r="E53" s="31">
        <f t="shared" si="1"/>
        <v>0</v>
      </c>
      <c r="F53" s="130">
        <f t="shared" si="6"/>
        <v>0</v>
      </c>
      <c r="G53" s="12">
        <f t="shared" si="2"/>
        <v>0</v>
      </c>
      <c r="H53" s="31">
        <f t="shared" si="3"/>
        <v>0</v>
      </c>
      <c r="I53" s="130"/>
      <c r="J53" s="12">
        <f t="shared" si="4"/>
        <v>0</v>
      </c>
      <c r="K53" s="13">
        <f t="shared" si="5"/>
        <v>0</v>
      </c>
    </row>
    <row r="54" spans="1:11" s="1" customFormat="1" ht="12" customHeight="1">
      <c r="A54" s="4"/>
      <c r="B54" s="37" t="s">
        <v>73</v>
      </c>
      <c r="C54" s="145"/>
      <c r="D54" s="12">
        <f t="shared" si="0"/>
        <v>0</v>
      </c>
      <c r="E54" s="31">
        <f t="shared" si="1"/>
        <v>0</v>
      </c>
      <c r="F54" s="130">
        <f t="shared" si="6"/>
        <v>0</v>
      </c>
      <c r="G54" s="12">
        <f t="shared" si="2"/>
        <v>0</v>
      </c>
      <c r="H54" s="31">
        <f t="shared" si="3"/>
        <v>0</v>
      </c>
      <c r="I54" s="130"/>
      <c r="J54" s="12">
        <f t="shared" si="4"/>
        <v>0</v>
      </c>
      <c r="K54" s="13">
        <f t="shared" si="5"/>
        <v>0</v>
      </c>
    </row>
    <row r="55" spans="1:11" s="1" customFormat="1" ht="16.5" customHeight="1">
      <c r="A55" s="4"/>
      <c r="B55" s="37" t="s">
        <v>70</v>
      </c>
      <c r="C55" s="145"/>
      <c r="D55" s="12">
        <f t="shared" si="0"/>
        <v>0</v>
      </c>
      <c r="E55" s="31">
        <f t="shared" si="1"/>
        <v>0</v>
      </c>
      <c r="F55" s="130">
        <f t="shared" si="6"/>
        <v>0</v>
      </c>
      <c r="G55" s="12">
        <f t="shared" si="2"/>
        <v>0</v>
      </c>
      <c r="H55" s="31">
        <f t="shared" si="3"/>
        <v>0</v>
      </c>
      <c r="I55" s="130"/>
      <c r="J55" s="12">
        <f t="shared" si="4"/>
        <v>0</v>
      </c>
      <c r="K55" s="13">
        <f t="shared" si="5"/>
        <v>0</v>
      </c>
    </row>
    <row r="56" spans="1:11" s="1" customFormat="1" ht="12.75">
      <c r="A56" s="4"/>
      <c r="B56" s="37" t="s">
        <v>74</v>
      </c>
      <c r="C56" s="145"/>
      <c r="D56" s="12">
        <f t="shared" si="0"/>
        <v>0</v>
      </c>
      <c r="E56" s="31">
        <f t="shared" si="1"/>
        <v>0</v>
      </c>
      <c r="F56" s="130">
        <f t="shared" si="6"/>
        <v>0</v>
      </c>
      <c r="G56" s="12">
        <f t="shared" si="2"/>
        <v>0</v>
      </c>
      <c r="H56" s="31">
        <f t="shared" si="3"/>
        <v>0</v>
      </c>
      <c r="I56" s="130"/>
      <c r="J56" s="12">
        <f t="shared" si="4"/>
        <v>0</v>
      </c>
      <c r="K56" s="13">
        <f t="shared" si="5"/>
        <v>0</v>
      </c>
    </row>
    <row r="57" spans="1:11" s="1" customFormat="1" ht="13.5" thickBot="1">
      <c r="A57" s="4"/>
      <c r="B57" s="37" t="s">
        <v>33</v>
      </c>
      <c r="C57" s="150"/>
      <c r="D57" s="12">
        <f t="shared" si="0"/>
        <v>0</v>
      </c>
      <c r="E57" s="31">
        <f>C57*100/C$58</f>
        <v>0</v>
      </c>
      <c r="F57" s="137">
        <f t="shared" si="6"/>
        <v>0</v>
      </c>
      <c r="G57" s="12">
        <f t="shared" si="2"/>
        <v>0</v>
      </c>
      <c r="H57" s="31">
        <f>F57*100/F$58</f>
        <v>0</v>
      </c>
      <c r="I57" s="130"/>
      <c r="J57" s="12">
        <f t="shared" si="4"/>
        <v>0</v>
      </c>
      <c r="K57" s="13">
        <f t="shared" si="5"/>
        <v>0</v>
      </c>
    </row>
    <row r="58" spans="1:11" s="6" customFormat="1" ht="18.75" customHeight="1" thickBot="1">
      <c r="A58" s="80"/>
      <c r="B58" s="81" t="s">
        <v>22</v>
      </c>
      <c r="C58" s="143">
        <f>C48+C47+C46+C43+C38+C34+C33+C32+C27+C22+C18+C17+C16+C14+C13+C11+C10+C8+C5</f>
        <v>350</v>
      </c>
      <c r="D58" s="213">
        <f t="shared" si="0"/>
        <v>76.67871617920912</v>
      </c>
      <c r="E58" s="32"/>
      <c r="F58" s="143">
        <f>F48+F47+F46+F43+F38+F34+F33+F32+F27+F22+F18+F17+F16+F14+F13+F11+F10+F8+F5</f>
        <v>2608</v>
      </c>
      <c r="G58" s="214">
        <f t="shared" si="2"/>
        <v>86.14083762716344</v>
      </c>
      <c r="H58" s="32"/>
      <c r="I58" s="143">
        <f>I48+I47+I46+I43+I38+I34+I33+I32+I27+I22+I18+I17+I16+I14+I13+I11+I10+I8+I5</f>
        <v>2958</v>
      </c>
      <c r="J58" s="214">
        <f t="shared" si="4"/>
        <v>84.90119257760365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="90" zoomScaleNormal="90" zoomScalePageLayoutView="0" workbookViewId="0" topLeftCell="A1">
      <pane ySplit="4" topLeftCell="A5" activePane="bottomLeft" state="frozen"/>
      <selection pane="topLeft" activeCell="C7" sqref="C7"/>
      <selection pane="bottomLeft" activeCell="D2" sqref="D2:J2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9" t="s">
        <v>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2:11" s="6" customFormat="1" ht="24" customHeight="1" thickBot="1">
      <c r="B2" s="209"/>
      <c r="C2" s="209"/>
      <c r="D2" s="234">
        <v>35818.5</v>
      </c>
      <c r="E2" s="235"/>
      <c r="F2" s="235"/>
      <c r="G2" s="234">
        <f>J2-D2</f>
        <v>198319.5</v>
      </c>
      <c r="H2" s="2"/>
      <c r="I2" s="2"/>
      <c r="J2" s="234">
        <v>234138</v>
      </c>
      <c r="K2" s="209"/>
    </row>
    <row r="3" spans="1:11" ht="14.25" customHeight="1">
      <c r="A3" s="51" t="s">
        <v>0</v>
      </c>
      <c r="B3" s="253" t="s">
        <v>5</v>
      </c>
      <c r="C3" s="174" t="s">
        <v>1</v>
      </c>
      <c r="D3" s="175"/>
      <c r="E3" s="175"/>
      <c r="F3" s="174" t="s">
        <v>2</v>
      </c>
      <c r="G3" s="175"/>
      <c r="H3" s="175"/>
      <c r="I3" s="174" t="s">
        <v>3</v>
      </c>
      <c r="J3" s="175"/>
      <c r="K3" s="176"/>
    </row>
    <row r="4" spans="1:11" ht="34.5" customHeight="1" thickBot="1">
      <c r="A4" s="52" t="s">
        <v>4</v>
      </c>
      <c r="B4" s="254"/>
      <c r="C4" s="177" t="s">
        <v>6</v>
      </c>
      <c r="D4" s="178" t="s">
        <v>7</v>
      </c>
      <c r="E4" s="179" t="s">
        <v>8</v>
      </c>
      <c r="F4" s="177" t="s">
        <v>6</v>
      </c>
      <c r="G4" s="178" t="s">
        <v>7</v>
      </c>
      <c r="H4" s="179" t="s">
        <v>8</v>
      </c>
      <c r="I4" s="177" t="s">
        <v>6</v>
      </c>
      <c r="J4" s="178" t="s">
        <v>7</v>
      </c>
      <c r="K4" s="180" t="s">
        <v>8</v>
      </c>
    </row>
    <row r="5" spans="1:11" s="6" customFormat="1" ht="18" customHeight="1" thickBot="1">
      <c r="A5" s="112" t="s">
        <v>9</v>
      </c>
      <c r="B5" s="152" t="s">
        <v>26</v>
      </c>
      <c r="C5" s="133">
        <f>SUM(МОБАЛ_Община:МБАЛ_Свищов!C5)</f>
        <v>435</v>
      </c>
      <c r="D5" s="105">
        <f aca="true" t="shared" si="0" ref="D5:D57">C5*1000/$D$2</f>
        <v>12.144562167594957</v>
      </c>
      <c r="E5" s="106">
        <f aca="true" t="shared" si="1" ref="E5:E50">C5*100/C$58</f>
        <v>7.8054907590166875</v>
      </c>
      <c r="F5" s="133">
        <f>SUM(МОБАЛ_Община:МБАЛ_Свищов!F5)</f>
        <v>771</v>
      </c>
      <c r="G5" s="105">
        <f aca="true" t="shared" si="2" ref="G5:G57">F5*1000/$G$2</f>
        <v>3.887666114527316</v>
      </c>
      <c r="H5" s="106">
        <f aca="true" t="shared" si="3" ref="H5:H57">F5*100/F$58</f>
        <v>2.593950812502103</v>
      </c>
      <c r="I5" s="133">
        <f aca="true" t="shared" si="4" ref="I5:I58">SUM(C5,F5)</f>
        <v>1206</v>
      </c>
      <c r="J5" s="105">
        <f aca="true" t="shared" si="5" ref="J5:J57">I5*1000/$J$2</f>
        <v>5.150808497552726</v>
      </c>
      <c r="K5" s="181">
        <f aca="true" t="shared" si="6" ref="K5:K57">I5*100/I$58</f>
        <v>3.416817769718948</v>
      </c>
    </row>
    <row r="6" spans="1:11" s="7" customFormat="1" ht="17.25" customHeight="1">
      <c r="A6" s="4"/>
      <c r="B6" s="39" t="s">
        <v>36</v>
      </c>
      <c r="C6" s="166">
        <f>SUM(МОБАЛ_Община:МБАЛ_Свищов!C6)</f>
        <v>344</v>
      </c>
      <c r="D6" s="53">
        <f t="shared" si="0"/>
        <v>9.60397559920153</v>
      </c>
      <c r="E6" s="35">
        <f t="shared" si="1"/>
        <v>6.172617979544231</v>
      </c>
      <c r="F6" s="166">
        <f>SUM(МОБАЛ_Община:МБАЛ_Свищов!F6)</f>
        <v>428</v>
      </c>
      <c r="G6" s="24">
        <f t="shared" si="2"/>
        <v>2.1581337185702867</v>
      </c>
      <c r="H6" s="35">
        <f t="shared" si="3"/>
        <v>1.439962318743061</v>
      </c>
      <c r="I6" s="169">
        <f t="shared" si="4"/>
        <v>772</v>
      </c>
      <c r="J6" s="24">
        <f t="shared" si="5"/>
        <v>3.297200796111695</v>
      </c>
      <c r="K6" s="54">
        <f t="shared" si="6"/>
        <v>2.187216681776972</v>
      </c>
    </row>
    <row r="7" spans="1:11" s="7" customFormat="1" ht="18.75" customHeight="1" thickBot="1">
      <c r="A7" s="4"/>
      <c r="B7" s="38" t="s">
        <v>37</v>
      </c>
      <c r="C7" s="171">
        <f>SUM(МОБАЛ_Община:МБАЛ_Свищов!C7)</f>
        <v>0</v>
      </c>
      <c r="D7" s="53">
        <f t="shared" si="0"/>
        <v>0</v>
      </c>
      <c r="E7" s="35">
        <f t="shared" si="1"/>
        <v>0</v>
      </c>
      <c r="F7" s="167">
        <f>SUM(МОБАЛ_Община:МБАЛ_Свищов!F7)</f>
        <v>0</v>
      </c>
      <c r="G7" s="55">
        <f t="shared" si="2"/>
        <v>0</v>
      </c>
      <c r="H7" s="33">
        <f t="shared" si="3"/>
        <v>0</v>
      </c>
      <c r="I7" s="172">
        <f t="shared" si="4"/>
        <v>0</v>
      </c>
      <c r="J7" s="55">
        <f t="shared" si="5"/>
        <v>0</v>
      </c>
      <c r="K7" s="54">
        <f t="shared" si="6"/>
        <v>0</v>
      </c>
    </row>
    <row r="8" spans="1:11" s="6" customFormat="1" ht="18" customHeight="1" thickBot="1">
      <c r="A8" s="112" t="s">
        <v>10</v>
      </c>
      <c r="B8" s="98" t="s">
        <v>38</v>
      </c>
      <c r="C8" s="133">
        <f>SUM(МОБАЛ_Община:МБАЛ_Свищов!C8)</f>
        <v>16</v>
      </c>
      <c r="D8" s="105">
        <f t="shared" si="0"/>
        <v>0.44669653949774557</v>
      </c>
      <c r="E8" s="106">
        <f t="shared" si="1"/>
        <v>0.28709851067647585</v>
      </c>
      <c r="F8" s="133">
        <f>SUM(МОБАЛ_Община:МБАЛ_Свищов!F8)</f>
        <v>834</v>
      </c>
      <c r="G8" s="105">
        <f t="shared" si="2"/>
        <v>4.20533533011126</v>
      </c>
      <c r="H8" s="106">
        <f t="shared" si="3"/>
        <v>2.8059078827843758</v>
      </c>
      <c r="I8" s="133">
        <f t="shared" si="4"/>
        <v>850</v>
      </c>
      <c r="J8" s="105">
        <f t="shared" si="5"/>
        <v>3.6303376641126173</v>
      </c>
      <c r="K8" s="181">
        <f t="shared" si="6"/>
        <v>2.4082048957388937</v>
      </c>
    </row>
    <row r="9" spans="1:11" s="7" customFormat="1" ht="15" customHeight="1" thickBot="1">
      <c r="A9" s="16"/>
      <c r="B9" s="39" t="s">
        <v>39</v>
      </c>
      <c r="C9" s="168">
        <f>SUM(МОБАЛ_Община:МБАЛ_Свищов!C9)</f>
        <v>0</v>
      </c>
      <c r="D9" s="53">
        <f t="shared" si="0"/>
        <v>0</v>
      </c>
      <c r="E9" s="56">
        <f t="shared" si="1"/>
        <v>0</v>
      </c>
      <c r="F9" s="168">
        <f>SUM(МОБАЛ_Община:МБАЛ_Свищов!F9)</f>
        <v>290</v>
      </c>
      <c r="G9" s="53">
        <f t="shared" si="2"/>
        <v>1.4622868653864094</v>
      </c>
      <c r="H9" s="57">
        <f t="shared" si="3"/>
        <v>0.9756754028866534</v>
      </c>
      <c r="I9" s="169">
        <f t="shared" si="4"/>
        <v>290</v>
      </c>
      <c r="J9" s="53">
        <f t="shared" si="5"/>
        <v>1.2385857912854812</v>
      </c>
      <c r="K9" s="58">
        <f t="shared" si="6"/>
        <v>0.821622846781505</v>
      </c>
    </row>
    <row r="10" spans="1:11" s="6" customFormat="1" ht="20.25" customHeight="1" thickBot="1">
      <c r="A10" s="89" t="s">
        <v>11</v>
      </c>
      <c r="B10" s="90" t="s">
        <v>40</v>
      </c>
      <c r="C10" s="133">
        <f>SUM(МОБАЛ_Община:МБАЛ_Свищов!C10)</f>
        <v>0</v>
      </c>
      <c r="D10" s="105">
        <f t="shared" si="0"/>
        <v>0</v>
      </c>
      <c r="E10" s="106">
        <f t="shared" si="1"/>
        <v>0</v>
      </c>
      <c r="F10" s="133">
        <f>SUM(МОБАЛ_Община:МБАЛ_Свищов!F10)</f>
        <v>217</v>
      </c>
      <c r="G10" s="105">
        <f t="shared" si="2"/>
        <v>1.0941939647891408</v>
      </c>
      <c r="H10" s="106">
        <f t="shared" si="3"/>
        <v>0.7300743531944959</v>
      </c>
      <c r="I10" s="133">
        <f t="shared" si="4"/>
        <v>217</v>
      </c>
      <c r="J10" s="105">
        <f t="shared" si="5"/>
        <v>0.9268038507205153</v>
      </c>
      <c r="K10" s="181">
        <f t="shared" si="6"/>
        <v>0.6148005439709883</v>
      </c>
    </row>
    <row r="11" spans="1:11" s="7" customFormat="1" ht="27.75" customHeight="1" thickBot="1">
      <c r="A11" s="96" t="s">
        <v>12</v>
      </c>
      <c r="B11" s="90" t="s">
        <v>41</v>
      </c>
      <c r="C11" s="133">
        <f>SUM(МОБАЛ_Община:МБАЛ_Свищов!C11)</f>
        <v>4</v>
      </c>
      <c r="D11" s="105">
        <f t="shared" si="0"/>
        <v>0.11167413487443639</v>
      </c>
      <c r="E11" s="190">
        <f t="shared" si="1"/>
        <v>0.07177462766911896</v>
      </c>
      <c r="F11" s="133">
        <f>SUM(МОБАЛ_Община:МБАЛ_Свищов!F11)</f>
        <v>1029</v>
      </c>
      <c r="G11" s="189">
        <f t="shared" si="2"/>
        <v>5.188597187871086</v>
      </c>
      <c r="H11" s="106">
        <f t="shared" si="3"/>
        <v>3.4619654812771254</v>
      </c>
      <c r="I11" s="183">
        <f t="shared" si="4"/>
        <v>1033</v>
      </c>
      <c r="J11" s="189">
        <f t="shared" si="5"/>
        <v>4.411928008268628</v>
      </c>
      <c r="K11" s="191">
        <f t="shared" si="6"/>
        <v>2.9266772438803264</v>
      </c>
    </row>
    <row r="12" spans="1:11" s="6" customFormat="1" ht="14.25" customHeight="1" thickBot="1">
      <c r="A12" s="17"/>
      <c r="B12" s="40" t="s">
        <v>78</v>
      </c>
      <c r="C12" s="168">
        <f>SUM(МОБАЛ_Община:МБАЛ_Свищов!C12)</f>
        <v>4</v>
      </c>
      <c r="D12" s="59">
        <f t="shared" si="0"/>
        <v>0.11167413487443639</v>
      </c>
      <c r="E12" s="60">
        <f t="shared" si="1"/>
        <v>0.07177462766911896</v>
      </c>
      <c r="F12" s="168">
        <f>SUM(МОБАЛ_Община:МБАЛ_Свищов!F12)</f>
        <v>1012</v>
      </c>
      <c r="G12" s="59">
        <f t="shared" si="2"/>
        <v>5.102876923348435</v>
      </c>
      <c r="H12" s="33">
        <f t="shared" si="3"/>
        <v>3.404770716280322</v>
      </c>
      <c r="I12" s="167">
        <f t="shared" si="4"/>
        <v>1016</v>
      </c>
      <c r="J12" s="59">
        <f t="shared" si="5"/>
        <v>4.339321254986376</v>
      </c>
      <c r="K12" s="61">
        <f t="shared" si="6"/>
        <v>2.8785131459655484</v>
      </c>
    </row>
    <row r="13" spans="1:11" s="6" customFormat="1" ht="14.25" customHeight="1" thickBot="1">
      <c r="A13" s="97" t="s">
        <v>13</v>
      </c>
      <c r="B13" s="98" t="s">
        <v>42</v>
      </c>
      <c r="C13" s="210">
        <f>SUM(МОБАЛ_Община:МБАЛ_Свищов!C13)</f>
        <v>0</v>
      </c>
      <c r="D13" s="105">
        <f t="shared" si="0"/>
        <v>0</v>
      </c>
      <c r="E13" s="106">
        <f t="shared" si="1"/>
        <v>0</v>
      </c>
      <c r="F13" s="133">
        <f>SUM(МОБАЛ_Община:МБАЛ_Свищов!F13)</f>
        <v>0</v>
      </c>
      <c r="G13" s="105">
        <f t="shared" si="2"/>
        <v>0</v>
      </c>
      <c r="H13" s="106">
        <f t="shared" si="3"/>
        <v>0</v>
      </c>
      <c r="I13" s="133">
        <f t="shared" si="4"/>
        <v>0</v>
      </c>
      <c r="J13" s="105">
        <f t="shared" si="5"/>
        <v>0</v>
      </c>
      <c r="K13" s="181">
        <f t="shared" si="6"/>
        <v>0</v>
      </c>
    </row>
    <row r="14" spans="1:11" s="8" customFormat="1" ht="16.5" customHeight="1" thickBot="1">
      <c r="A14" s="97" t="s">
        <v>14</v>
      </c>
      <c r="B14" s="90" t="s">
        <v>43</v>
      </c>
      <c r="C14" s="133">
        <f>SUM(МОБАЛ_Община:МБАЛ_Свищов!C14)</f>
        <v>7</v>
      </c>
      <c r="D14" s="196">
        <f t="shared" si="0"/>
        <v>0.1954297360302637</v>
      </c>
      <c r="E14" s="197">
        <f t="shared" si="1"/>
        <v>0.1256055984209582</v>
      </c>
      <c r="F14" s="133">
        <f>SUM(МОБАЛ_Община:МБАЛ_Свищов!F14)</f>
        <v>1708</v>
      </c>
      <c r="G14" s="196">
        <f t="shared" si="2"/>
        <v>8.612365400275818</v>
      </c>
      <c r="H14" s="106">
        <f t="shared" si="3"/>
        <v>5.74639168320829</v>
      </c>
      <c r="I14" s="184">
        <f t="shared" si="4"/>
        <v>1715</v>
      </c>
      <c r="J14" s="196">
        <f t="shared" si="5"/>
        <v>7.324740110533105</v>
      </c>
      <c r="K14" s="198">
        <f t="shared" si="6"/>
        <v>4.858907524932004</v>
      </c>
    </row>
    <row r="15" spans="1:11" s="7" customFormat="1" ht="14.25" customHeight="1" thickBot="1">
      <c r="A15" s="23"/>
      <c r="B15" s="41" t="s">
        <v>44</v>
      </c>
      <c r="C15" s="168">
        <f>SUM(МОБАЛ_Община:МБАЛ_Свищов!C15)</f>
        <v>1</v>
      </c>
      <c r="D15" s="59">
        <f t="shared" si="0"/>
        <v>0.027918533718609098</v>
      </c>
      <c r="E15" s="60">
        <f t="shared" si="1"/>
        <v>0.01794365691727974</v>
      </c>
      <c r="F15" s="168">
        <f>SUM(МОБАЛ_Община:МБАЛ_Свищов!F15)</f>
        <v>69</v>
      </c>
      <c r="G15" s="59">
        <f t="shared" si="2"/>
        <v>0.34792342659193876</v>
      </c>
      <c r="H15" s="33">
        <f t="shared" si="3"/>
        <v>0.23214345792820376</v>
      </c>
      <c r="I15" s="167">
        <f t="shared" si="4"/>
        <v>70</v>
      </c>
      <c r="J15" s="59">
        <f t="shared" si="5"/>
        <v>0.298968984103392</v>
      </c>
      <c r="K15" s="61">
        <f t="shared" si="6"/>
        <v>0.19832275611967362</v>
      </c>
    </row>
    <row r="16" spans="1:11" s="7" customFormat="1" ht="18" customHeight="1" thickBot="1">
      <c r="A16" s="187" t="s">
        <v>15</v>
      </c>
      <c r="B16" s="98" t="s">
        <v>27</v>
      </c>
      <c r="C16" s="133">
        <f>SUM(МОБАЛ_Община:МБАЛ_Свищов!C16)</f>
        <v>18</v>
      </c>
      <c r="D16" s="189">
        <f t="shared" si="0"/>
        <v>0.5025336069349637</v>
      </c>
      <c r="E16" s="190">
        <f t="shared" si="1"/>
        <v>0.32298582451103536</v>
      </c>
      <c r="F16" s="133">
        <f>SUM(МОБАЛ_Община:МБАЛ_Свищов!F16)</f>
        <v>975</v>
      </c>
      <c r="G16" s="189">
        <f t="shared" si="2"/>
        <v>4.916309288799135</v>
      </c>
      <c r="H16" s="106">
        <f t="shared" si="3"/>
        <v>3.2802879924637485</v>
      </c>
      <c r="I16" s="183">
        <f t="shared" si="4"/>
        <v>993</v>
      </c>
      <c r="J16" s="189">
        <f t="shared" si="5"/>
        <v>4.2410885887809755</v>
      </c>
      <c r="K16" s="191">
        <f t="shared" si="6"/>
        <v>2.8133499546690843</v>
      </c>
    </row>
    <row r="17" spans="1:11" s="7" customFormat="1" ht="18" customHeight="1" thickBot="1">
      <c r="A17" s="188" t="s">
        <v>16</v>
      </c>
      <c r="B17" s="90" t="s">
        <v>45</v>
      </c>
      <c r="C17" s="133">
        <f>SUM(МОБАЛ_Община:МБАЛ_Свищов!C17)</f>
        <v>19</v>
      </c>
      <c r="D17" s="192">
        <f t="shared" si="0"/>
        <v>0.5304521406535728</v>
      </c>
      <c r="E17" s="193">
        <f t="shared" si="1"/>
        <v>0.3409294814283151</v>
      </c>
      <c r="F17" s="133">
        <f>SUM(МОБАЛ_Община:МБАЛ_Свищов!F17)</f>
        <v>641</v>
      </c>
      <c r="G17" s="192">
        <f t="shared" si="2"/>
        <v>3.2321582093540977</v>
      </c>
      <c r="H17" s="194">
        <f t="shared" si="3"/>
        <v>2.156579080173603</v>
      </c>
      <c r="I17" s="185">
        <f t="shared" si="4"/>
        <v>660</v>
      </c>
      <c r="J17" s="192">
        <f t="shared" si="5"/>
        <v>2.8188504215462675</v>
      </c>
      <c r="K17" s="195">
        <f t="shared" si="6"/>
        <v>1.869900271985494</v>
      </c>
    </row>
    <row r="18" spans="1:11" s="6" customFormat="1" ht="15.75" customHeight="1" thickBot="1">
      <c r="A18" s="97" t="s">
        <v>17</v>
      </c>
      <c r="B18" s="154" t="s">
        <v>46</v>
      </c>
      <c r="C18" s="133">
        <f>SUM(МОБАЛ_Община:МБАЛ_Свищов!C18)</f>
        <v>2</v>
      </c>
      <c r="D18" s="105">
        <f t="shared" si="0"/>
        <v>0.055837067437218196</v>
      </c>
      <c r="E18" s="106">
        <f t="shared" si="1"/>
        <v>0.03588731383455948</v>
      </c>
      <c r="F18" s="133">
        <f>SUM(МОБАЛ_Община:МБАЛ_Свищов!F18)</f>
        <v>6837</v>
      </c>
      <c r="G18" s="105">
        <f t="shared" si="2"/>
        <v>34.47467344360993</v>
      </c>
      <c r="H18" s="106">
        <f t="shared" si="3"/>
        <v>23.0023887225381</v>
      </c>
      <c r="I18" s="133">
        <f t="shared" si="4"/>
        <v>6839</v>
      </c>
      <c r="J18" s="105">
        <f t="shared" si="5"/>
        <v>29.2092697469014</v>
      </c>
      <c r="K18" s="181">
        <f t="shared" si="6"/>
        <v>19.376133272892112</v>
      </c>
    </row>
    <row r="19" spans="1:11" s="7" customFormat="1" ht="12.75" customHeight="1">
      <c r="A19" s="4"/>
      <c r="B19" s="37" t="s">
        <v>47</v>
      </c>
      <c r="C19" s="166">
        <f>SUM(МОБАЛ_Община:МБАЛ_Свищов!C19)</f>
        <v>0</v>
      </c>
      <c r="D19" s="53">
        <f t="shared" si="0"/>
        <v>0</v>
      </c>
      <c r="E19" s="56">
        <f t="shared" si="1"/>
        <v>0</v>
      </c>
      <c r="F19" s="166">
        <f>SUM(МОБАЛ_Община:МБАЛ_Свищов!F19)</f>
        <v>1</v>
      </c>
      <c r="G19" s="53">
        <f t="shared" si="2"/>
        <v>0.005042368501332446</v>
      </c>
      <c r="H19" s="35">
        <f t="shared" si="3"/>
        <v>0.00336439794098846</v>
      </c>
      <c r="I19" s="169">
        <f t="shared" si="4"/>
        <v>1</v>
      </c>
      <c r="J19" s="53">
        <f t="shared" si="5"/>
        <v>0.004270985487191315</v>
      </c>
      <c r="K19" s="58">
        <f t="shared" si="6"/>
        <v>0.0028331822302810517</v>
      </c>
    </row>
    <row r="20" spans="1:11" s="7" customFormat="1" ht="14.25" customHeight="1">
      <c r="A20" s="4"/>
      <c r="B20" s="37" t="s">
        <v>48</v>
      </c>
      <c r="C20" s="170">
        <f>SUM(МОБАЛ_Община:МБАЛ_Свищов!C20)</f>
        <v>0</v>
      </c>
      <c r="D20" s="62">
        <f t="shared" si="0"/>
        <v>0</v>
      </c>
      <c r="E20" s="63">
        <f t="shared" si="1"/>
        <v>0</v>
      </c>
      <c r="F20" s="170">
        <f>SUM(МОБАЛ_Община:МБАЛ_Свищов!F20)</f>
        <v>1226</v>
      </c>
      <c r="G20" s="62">
        <f t="shared" si="2"/>
        <v>6.181943782633579</v>
      </c>
      <c r="H20" s="36">
        <f t="shared" si="3"/>
        <v>4.124751875651852</v>
      </c>
      <c r="I20" s="170">
        <f t="shared" si="4"/>
        <v>1226</v>
      </c>
      <c r="J20" s="62">
        <f t="shared" si="5"/>
        <v>5.236228207296552</v>
      </c>
      <c r="K20" s="64">
        <f t="shared" si="6"/>
        <v>3.4734814143245694</v>
      </c>
    </row>
    <row r="21" spans="1:11" s="7" customFormat="1" ht="15" customHeight="1" thickBot="1">
      <c r="A21" s="4"/>
      <c r="B21" s="37" t="s">
        <v>49</v>
      </c>
      <c r="C21" s="171">
        <f>SUM(МОБАЛ_Община:МБАЛ_Свищов!C21)</f>
        <v>0</v>
      </c>
      <c r="D21" s="53">
        <f t="shared" si="0"/>
        <v>0</v>
      </c>
      <c r="E21" s="56">
        <f t="shared" si="1"/>
        <v>0</v>
      </c>
      <c r="F21" s="167">
        <f>SUM(МОБАЛ_Община:МБАЛ_Свищов!F21)</f>
        <v>1254</v>
      </c>
      <c r="G21" s="53">
        <f t="shared" si="2"/>
        <v>6.3231301006708875</v>
      </c>
      <c r="H21" s="33">
        <f t="shared" si="3"/>
        <v>4.218955017999529</v>
      </c>
      <c r="I21" s="169">
        <f t="shared" si="4"/>
        <v>1254</v>
      </c>
      <c r="J21" s="53">
        <f t="shared" si="5"/>
        <v>5.355815800937909</v>
      </c>
      <c r="K21" s="58">
        <f t="shared" si="6"/>
        <v>3.5528105167724386</v>
      </c>
    </row>
    <row r="22" spans="1:11" s="6" customFormat="1" ht="12.75" customHeight="1" thickBot="1">
      <c r="A22" s="97" t="s">
        <v>28</v>
      </c>
      <c r="B22" s="90" t="s">
        <v>50</v>
      </c>
      <c r="C22" s="133">
        <f>SUM(МОБАЛ_Община:МБАЛ_Свищов!C22)</f>
        <v>3073</v>
      </c>
      <c r="D22" s="105">
        <f t="shared" si="0"/>
        <v>85.79365411728575</v>
      </c>
      <c r="E22" s="106">
        <f t="shared" si="1"/>
        <v>55.140857706800645</v>
      </c>
      <c r="F22" s="133">
        <f>SUM(МОБАЛ_Община:МБАЛ_Свищов!F22)</f>
        <v>3829</v>
      </c>
      <c r="G22" s="105">
        <f t="shared" si="2"/>
        <v>19.307228991601935</v>
      </c>
      <c r="H22" s="106">
        <f t="shared" si="3"/>
        <v>12.882279716044813</v>
      </c>
      <c r="I22" s="133">
        <f t="shared" si="4"/>
        <v>6902</v>
      </c>
      <c r="J22" s="105">
        <f t="shared" si="5"/>
        <v>29.478341832594452</v>
      </c>
      <c r="K22" s="181">
        <f t="shared" si="6"/>
        <v>19.55462375339982</v>
      </c>
    </row>
    <row r="23" spans="1:11" s="7" customFormat="1" ht="15.75" customHeight="1">
      <c r="A23" s="4"/>
      <c r="B23" s="39" t="s">
        <v>51</v>
      </c>
      <c r="C23" s="166">
        <f>SUM(МОБАЛ_Община:МБАЛ_Свищов!C23)</f>
        <v>269</v>
      </c>
      <c r="D23" s="53">
        <f t="shared" si="0"/>
        <v>7.510085570305847</v>
      </c>
      <c r="E23" s="35">
        <f t="shared" si="1"/>
        <v>4.826843710748251</v>
      </c>
      <c r="F23" s="166">
        <f>SUM(МОБАЛ_Община:МБАЛ_Свищов!F23)</f>
        <v>20</v>
      </c>
      <c r="G23" s="24">
        <f t="shared" si="2"/>
        <v>0.10084737002664891</v>
      </c>
      <c r="H23" s="65">
        <f t="shared" si="3"/>
        <v>0.0672879588197692</v>
      </c>
      <c r="I23" s="169">
        <f t="shared" si="4"/>
        <v>289</v>
      </c>
      <c r="J23" s="24">
        <f t="shared" si="5"/>
        <v>1.23431480579829</v>
      </c>
      <c r="K23" s="54">
        <f t="shared" si="6"/>
        <v>0.8187896645512239</v>
      </c>
    </row>
    <row r="24" spans="1:11" s="7" customFormat="1" ht="15.75" customHeight="1">
      <c r="A24" s="4"/>
      <c r="B24" s="37" t="s">
        <v>52</v>
      </c>
      <c r="C24" s="170">
        <f>SUM(МОБАЛ_Община:МБАЛ_Свищов!C24)</f>
        <v>1123</v>
      </c>
      <c r="D24" s="62">
        <f t="shared" si="0"/>
        <v>31.352513365998018</v>
      </c>
      <c r="E24" s="36">
        <f t="shared" si="1"/>
        <v>20.15072671810515</v>
      </c>
      <c r="F24" s="170">
        <f>SUM(МОБАЛ_Община:МБАЛ_Свищов!F24)</f>
        <v>1850</v>
      </c>
      <c r="G24" s="26">
        <f t="shared" si="2"/>
        <v>9.328381727465025</v>
      </c>
      <c r="H24" s="66">
        <f t="shared" si="3"/>
        <v>6.224136190828651</v>
      </c>
      <c r="I24" s="170">
        <f t="shared" si="4"/>
        <v>2973</v>
      </c>
      <c r="J24" s="26">
        <f t="shared" si="5"/>
        <v>12.697639853419778</v>
      </c>
      <c r="K24" s="67">
        <f t="shared" si="6"/>
        <v>8.423050770625567</v>
      </c>
    </row>
    <row r="25" spans="1:11" s="7" customFormat="1" ht="17.25" customHeight="1">
      <c r="A25" s="4"/>
      <c r="B25" s="37" t="s">
        <v>85</v>
      </c>
      <c r="C25" s="170">
        <f>SUM(МОБАЛ_Община:МБАЛ_Свищов!C25)</f>
        <v>0</v>
      </c>
      <c r="D25" s="62">
        <f t="shared" si="0"/>
        <v>0</v>
      </c>
      <c r="E25" s="36">
        <f t="shared" si="1"/>
        <v>0</v>
      </c>
      <c r="F25" s="170">
        <f>SUM(МОБАЛ_Община:МБАЛ_Свищов!F25)</f>
        <v>732</v>
      </c>
      <c r="G25" s="26">
        <f t="shared" si="2"/>
        <v>3.6910137429753505</v>
      </c>
      <c r="H25" s="66">
        <f t="shared" si="3"/>
        <v>2.462739292803553</v>
      </c>
      <c r="I25" s="170">
        <f t="shared" si="4"/>
        <v>732</v>
      </c>
      <c r="J25" s="26">
        <f t="shared" si="5"/>
        <v>3.1263613766240423</v>
      </c>
      <c r="K25" s="67">
        <f t="shared" si="6"/>
        <v>2.07388939256573</v>
      </c>
    </row>
    <row r="26" spans="1:11" s="7" customFormat="1" ht="15" customHeight="1" thickBot="1">
      <c r="A26" s="4"/>
      <c r="B26" s="37" t="s">
        <v>86</v>
      </c>
      <c r="C26" s="171">
        <f>SUM(МОБАЛ_Община:МБАЛ_Свищов!C26)</f>
        <v>25</v>
      </c>
      <c r="D26" s="53">
        <f t="shared" si="0"/>
        <v>0.6979633429652274</v>
      </c>
      <c r="E26" s="35">
        <f t="shared" si="1"/>
        <v>0.44859142293199356</v>
      </c>
      <c r="F26" s="167">
        <f>SUM(МОБАЛ_Община:МБАЛ_Свищов!F26)</f>
        <v>39</v>
      </c>
      <c r="G26" s="24">
        <f t="shared" si="2"/>
        <v>0.19665237155196538</v>
      </c>
      <c r="H26" s="57">
        <f t="shared" si="3"/>
        <v>0.13121151969854994</v>
      </c>
      <c r="I26" s="169">
        <f t="shared" si="4"/>
        <v>64</v>
      </c>
      <c r="J26" s="24">
        <f t="shared" si="5"/>
        <v>0.27334307118024415</v>
      </c>
      <c r="K26" s="54">
        <f t="shared" si="6"/>
        <v>0.1813236627379873</v>
      </c>
    </row>
    <row r="27" spans="1:11" s="6" customFormat="1" ht="15" customHeight="1" thickBot="1">
      <c r="A27" s="97" t="s">
        <v>18</v>
      </c>
      <c r="B27" s="90" t="s">
        <v>53</v>
      </c>
      <c r="C27" s="133">
        <f>SUM(МОБАЛ_Община:МБАЛ_Свищов!C27)</f>
        <v>146</v>
      </c>
      <c r="D27" s="92">
        <f t="shared" si="0"/>
        <v>4.076105922916929</v>
      </c>
      <c r="E27" s="93">
        <f t="shared" si="1"/>
        <v>2.6197739099228423</v>
      </c>
      <c r="F27" s="133">
        <f>SUM(МОБАЛ_Община:МБАЛ_Свищов!F27)</f>
        <v>3452</v>
      </c>
      <c r="G27" s="92">
        <f t="shared" si="2"/>
        <v>17.406256066599603</v>
      </c>
      <c r="H27" s="106">
        <f t="shared" si="3"/>
        <v>11.613901692292165</v>
      </c>
      <c r="I27" s="143">
        <f t="shared" si="4"/>
        <v>3598</v>
      </c>
      <c r="J27" s="92">
        <f t="shared" si="5"/>
        <v>15.36700578291435</v>
      </c>
      <c r="K27" s="111">
        <f t="shared" si="6"/>
        <v>10.193789664551224</v>
      </c>
    </row>
    <row r="28" spans="1:11" s="7" customFormat="1" ht="13.5" customHeight="1">
      <c r="A28" s="4"/>
      <c r="B28" s="39" t="s">
        <v>54</v>
      </c>
      <c r="C28" s="166">
        <f>SUM(МОБАЛ_Община:МБАЛ_Свищов!C28)</f>
        <v>0</v>
      </c>
      <c r="D28" s="53">
        <f t="shared" si="0"/>
        <v>0</v>
      </c>
      <c r="E28" s="56">
        <f t="shared" si="1"/>
        <v>0</v>
      </c>
      <c r="F28" s="166">
        <f>SUM(МОБАЛ_Община:МБАЛ_Свищов!F28)</f>
        <v>179</v>
      </c>
      <c r="G28" s="53">
        <f t="shared" si="2"/>
        <v>0.9025839617385079</v>
      </c>
      <c r="H28" s="35">
        <f t="shared" si="3"/>
        <v>0.6022272314369344</v>
      </c>
      <c r="I28" s="136">
        <f t="shared" si="4"/>
        <v>179</v>
      </c>
      <c r="J28" s="53">
        <f t="shared" si="5"/>
        <v>0.7645064022072453</v>
      </c>
      <c r="K28" s="58">
        <f t="shared" si="6"/>
        <v>0.5071396192203083</v>
      </c>
    </row>
    <row r="29" spans="1:11" s="7" customFormat="1" ht="13.5" customHeight="1">
      <c r="A29" s="4"/>
      <c r="B29" s="37" t="s">
        <v>55</v>
      </c>
      <c r="C29" s="170">
        <f>SUM(МОБАЛ_Община:МБАЛ_Свищов!C29)</f>
        <v>0</v>
      </c>
      <c r="D29" s="62">
        <f t="shared" si="0"/>
        <v>0</v>
      </c>
      <c r="E29" s="63">
        <f t="shared" si="1"/>
        <v>0</v>
      </c>
      <c r="F29" s="169">
        <f>SUM(МОБАЛ_Община:МБАЛ_Свищов!F29)</f>
        <v>0</v>
      </c>
      <c r="G29" s="62">
        <f t="shared" si="2"/>
        <v>0</v>
      </c>
      <c r="H29" s="36">
        <f t="shared" si="3"/>
        <v>0</v>
      </c>
      <c r="I29" s="130">
        <f t="shared" si="4"/>
        <v>0</v>
      </c>
      <c r="J29" s="62">
        <f t="shared" si="5"/>
        <v>0</v>
      </c>
      <c r="K29" s="64">
        <f t="shared" si="6"/>
        <v>0</v>
      </c>
    </row>
    <row r="30" spans="1:11" s="7" customFormat="1" ht="16.5" customHeight="1">
      <c r="A30" s="4"/>
      <c r="B30" s="37" t="s">
        <v>56</v>
      </c>
      <c r="C30" s="170">
        <f>SUM(МОБАЛ_Община:МБАЛ_Свищов!C30)</f>
        <v>0</v>
      </c>
      <c r="D30" s="68">
        <f t="shared" si="0"/>
        <v>0</v>
      </c>
      <c r="E30" s="69">
        <f t="shared" si="1"/>
        <v>0</v>
      </c>
      <c r="F30" s="170">
        <f>SUM(МОБАЛ_Община:МБАЛ_Свищов!F30)</f>
        <v>239</v>
      </c>
      <c r="G30" s="68">
        <f t="shared" si="2"/>
        <v>1.2051260718184547</v>
      </c>
      <c r="H30" s="70">
        <f t="shared" si="3"/>
        <v>0.8040911078962419</v>
      </c>
      <c r="I30" s="137">
        <f t="shared" si="4"/>
        <v>239</v>
      </c>
      <c r="J30" s="68">
        <f t="shared" si="5"/>
        <v>1.020765531438724</v>
      </c>
      <c r="K30" s="71">
        <f t="shared" si="6"/>
        <v>0.6771305530371714</v>
      </c>
    </row>
    <row r="31" spans="1:11" s="7" customFormat="1" ht="15.75" customHeight="1" thickBot="1">
      <c r="A31" s="16"/>
      <c r="B31" s="37" t="s">
        <v>57</v>
      </c>
      <c r="C31" s="171">
        <f>SUM(МОБАЛ_Община:МБАЛ_Свищов!C31)</f>
        <v>0</v>
      </c>
      <c r="D31" s="72">
        <f t="shared" si="0"/>
        <v>0</v>
      </c>
      <c r="E31" s="73">
        <f t="shared" si="1"/>
        <v>0</v>
      </c>
      <c r="F31" s="167">
        <f>SUM(МОБАЛ_Община:МБАЛ_Свищов!F31)</f>
        <v>0</v>
      </c>
      <c r="G31" s="72">
        <f t="shared" si="2"/>
        <v>0</v>
      </c>
      <c r="H31" s="74">
        <f t="shared" si="3"/>
        <v>0</v>
      </c>
      <c r="I31" s="134">
        <f t="shared" si="4"/>
        <v>0</v>
      </c>
      <c r="J31" s="72">
        <f t="shared" si="5"/>
        <v>0</v>
      </c>
      <c r="K31" s="75">
        <f t="shared" si="6"/>
        <v>0</v>
      </c>
    </row>
    <row r="32" spans="1:11" s="6" customFormat="1" ht="16.5" customHeight="1" thickBot="1">
      <c r="A32" s="97" t="s">
        <v>75</v>
      </c>
      <c r="B32" s="90" t="s">
        <v>61</v>
      </c>
      <c r="C32" s="133">
        <f>SUM(МОБАЛ_Община:МБАЛ_Свищов!C32)</f>
        <v>97</v>
      </c>
      <c r="D32" s="105">
        <f t="shared" si="0"/>
        <v>2.7080977707050824</v>
      </c>
      <c r="E32" s="181">
        <f t="shared" si="1"/>
        <v>1.740534720976135</v>
      </c>
      <c r="F32" s="133">
        <f>SUM(МОБАЛ_Община:МБАЛ_Свищов!F32)</f>
        <v>1537</v>
      </c>
      <c r="G32" s="105">
        <f t="shared" si="2"/>
        <v>7.7501203865479695</v>
      </c>
      <c r="H32" s="199">
        <f t="shared" si="3"/>
        <v>5.171079635299264</v>
      </c>
      <c r="I32" s="186">
        <f t="shared" si="4"/>
        <v>1634</v>
      </c>
      <c r="J32" s="105">
        <f t="shared" si="5"/>
        <v>6.978790286070608</v>
      </c>
      <c r="K32" s="181">
        <f t="shared" si="6"/>
        <v>4.6294197642792385</v>
      </c>
    </row>
    <row r="33" spans="1:11" s="7" customFormat="1" ht="27.75" customHeight="1" thickBot="1">
      <c r="A33" s="97" t="s">
        <v>76</v>
      </c>
      <c r="B33" s="90" t="s">
        <v>62</v>
      </c>
      <c r="C33" s="133">
        <f>SUM(МОБАЛ_Община:МБАЛ_Свищов!C33)</f>
        <v>35</v>
      </c>
      <c r="D33" s="189">
        <f t="shared" si="0"/>
        <v>0.9771486801513185</v>
      </c>
      <c r="E33" s="190">
        <f t="shared" si="1"/>
        <v>0.628027992104791</v>
      </c>
      <c r="F33" s="133">
        <f>SUM(МОБАЛ_Община:МБАЛ_Свищов!F33)</f>
        <v>1025</v>
      </c>
      <c r="G33" s="189">
        <f t="shared" si="2"/>
        <v>5.168427713865757</v>
      </c>
      <c r="H33" s="106">
        <f t="shared" si="3"/>
        <v>3.4485078895131718</v>
      </c>
      <c r="I33" s="183">
        <f t="shared" si="4"/>
        <v>1060</v>
      </c>
      <c r="J33" s="189">
        <f t="shared" si="5"/>
        <v>4.527244616422793</v>
      </c>
      <c r="K33" s="191">
        <f t="shared" si="6"/>
        <v>3.0031731640979147</v>
      </c>
    </row>
    <row r="34" spans="1:11" s="7" customFormat="1" ht="15.75" customHeight="1" thickBot="1">
      <c r="A34" s="97" t="s">
        <v>19</v>
      </c>
      <c r="B34" s="90" t="s">
        <v>58</v>
      </c>
      <c r="C34" s="133">
        <f>SUM(МОБАЛ_Община:МБАЛ_Свищов!C34)</f>
        <v>190</v>
      </c>
      <c r="D34" s="189">
        <f t="shared" si="0"/>
        <v>5.304521406535729</v>
      </c>
      <c r="E34" s="190">
        <f t="shared" si="1"/>
        <v>3.4092948142831507</v>
      </c>
      <c r="F34" s="133">
        <f>SUM(МОБАЛ_Община:МБАЛ_Свищов!F34)</f>
        <v>1959</v>
      </c>
      <c r="G34" s="189">
        <f t="shared" si="2"/>
        <v>9.877999894110262</v>
      </c>
      <c r="H34" s="106">
        <f t="shared" si="3"/>
        <v>6.590855566396393</v>
      </c>
      <c r="I34" s="183">
        <f t="shared" si="4"/>
        <v>2149</v>
      </c>
      <c r="J34" s="189">
        <f t="shared" si="5"/>
        <v>9.178347811974135</v>
      </c>
      <c r="K34" s="191">
        <f t="shared" si="6"/>
        <v>6.08850861287398</v>
      </c>
    </row>
    <row r="35" spans="1:11" s="7" customFormat="1" ht="13.5" customHeight="1" thickBot="1">
      <c r="A35" s="4"/>
      <c r="B35" s="39" t="s">
        <v>59</v>
      </c>
      <c r="C35" s="166">
        <f>SUM(МОБАЛ_Община:МБАЛ_Свищов!C35)</f>
        <v>121</v>
      </c>
      <c r="D35" s="53">
        <f t="shared" si="0"/>
        <v>3.378142579951701</v>
      </c>
      <c r="E35" s="56">
        <f t="shared" si="1"/>
        <v>2.171182486990849</v>
      </c>
      <c r="F35" s="168">
        <f>SUM(МОБАЛ_Община:МБАЛ_Свищов!F35)</f>
        <v>1459</v>
      </c>
      <c r="G35" s="53">
        <f t="shared" si="2"/>
        <v>7.356815643444039</v>
      </c>
      <c r="H35" s="35">
        <f t="shared" si="3"/>
        <v>4.908656595902164</v>
      </c>
      <c r="I35" s="169">
        <f t="shared" si="4"/>
        <v>1580</v>
      </c>
      <c r="J35" s="53">
        <f t="shared" si="5"/>
        <v>6.748157069762277</v>
      </c>
      <c r="K35" s="58">
        <f t="shared" si="6"/>
        <v>4.476427923844062</v>
      </c>
    </row>
    <row r="36" spans="1:11" s="6" customFormat="1" ht="15" customHeight="1" thickBot="1">
      <c r="A36" s="4"/>
      <c r="B36" s="42" t="s">
        <v>31</v>
      </c>
      <c r="C36" s="170">
        <f>SUM(МОБАЛ_Община:МБАЛ_Свищов!C36)</f>
        <v>119</v>
      </c>
      <c r="D36" s="62">
        <f t="shared" si="0"/>
        <v>3.322305512514483</v>
      </c>
      <c r="E36" s="63">
        <f t="shared" si="1"/>
        <v>2.1352951731562895</v>
      </c>
      <c r="F36" s="168">
        <f>SUM(МОБАЛ_Община:МБАЛ_Свищов!F36)</f>
        <v>864</v>
      </c>
      <c r="G36" s="62">
        <f t="shared" si="2"/>
        <v>4.356606385151233</v>
      </c>
      <c r="H36" s="36">
        <f t="shared" si="3"/>
        <v>2.9068398210140294</v>
      </c>
      <c r="I36" s="170">
        <f t="shared" si="4"/>
        <v>983</v>
      </c>
      <c r="J36" s="26">
        <f t="shared" si="5"/>
        <v>4.198378733909062</v>
      </c>
      <c r="K36" s="67">
        <f t="shared" si="6"/>
        <v>2.785018132366274</v>
      </c>
    </row>
    <row r="37" spans="1:11" s="7" customFormat="1" ht="15.75" customHeight="1" thickBot="1">
      <c r="A37" s="16"/>
      <c r="B37" s="37" t="s">
        <v>84</v>
      </c>
      <c r="C37" s="171">
        <f>SUM(МОБАЛ_Община:МБАЛ_Свищов!C37)</f>
        <v>0</v>
      </c>
      <c r="D37" s="76">
        <f t="shared" si="0"/>
        <v>0</v>
      </c>
      <c r="E37" s="77">
        <f t="shared" si="1"/>
        <v>0</v>
      </c>
      <c r="F37" s="168">
        <f>SUM(МОБАЛ_Община:МБАЛ_Свищов!F37)</f>
        <v>185</v>
      </c>
      <c r="G37" s="76">
        <f t="shared" si="2"/>
        <v>0.9328381727465025</v>
      </c>
      <c r="H37" s="78">
        <f t="shared" si="3"/>
        <v>0.6224136190828651</v>
      </c>
      <c r="I37" s="172">
        <f t="shared" si="4"/>
        <v>185</v>
      </c>
      <c r="J37" s="76">
        <f t="shared" si="5"/>
        <v>0.7901323151303932</v>
      </c>
      <c r="K37" s="79">
        <f t="shared" si="6"/>
        <v>0.5241387126019945</v>
      </c>
    </row>
    <row r="38" spans="1:11" s="7" customFormat="1" ht="15.75" customHeight="1" thickBot="1">
      <c r="A38" s="97" t="s">
        <v>20</v>
      </c>
      <c r="B38" s="90" t="s">
        <v>32</v>
      </c>
      <c r="C38" s="133">
        <f>SUM(МОБАЛ_Община:МБАЛ_Свищов!C38)</f>
        <v>97</v>
      </c>
      <c r="D38" s="189">
        <f t="shared" si="0"/>
        <v>2.7080977707050824</v>
      </c>
      <c r="E38" s="190">
        <f t="shared" si="1"/>
        <v>1.740534720976135</v>
      </c>
      <c r="F38" s="135">
        <f>SUM(МОБАЛ_Община:МБАЛ_Свищов!F38)</f>
        <v>2392</v>
      </c>
      <c r="G38" s="189">
        <f t="shared" si="2"/>
        <v>12.06134545518721</v>
      </c>
      <c r="H38" s="106">
        <f t="shared" si="3"/>
        <v>8.047639874844396</v>
      </c>
      <c r="I38" s="183">
        <f t="shared" si="4"/>
        <v>2489</v>
      </c>
      <c r="J38" s="189">
        <f t="shared" si="5"/>
        <v>10.630482877619182</v>
      </c>
      <c r="K38" s="191">
        <f t="shared" si="6"/>
        <v>7.051790571169538</v>
      </c>
    </row>
    <row r="39" spans="1:11" s="7" customFormat="1" ht="14.25" customHeight="1">
      <c r="A39" s="4"/>
      <c r="B39" s="39" t="s">
        <v>60</v>
      </c>
      <c r="C39" s="166">
        <f>SUM(МОБАЛ_Община:МБАЛ_Свищов!C39)</f>
        <v>19</v>
      </c>
      <c r="D39" s="53">
        <f t="shared" si="0"/>
        <v>0.5304521406535728</v>
      </c>
      <c r="E39" s="56">
        <f t="shared" si="1"/>
        <v>0.3409294814283151</v>
      </c>
      <c r="F39" s="166">
        <f>SUM(МОБАЛ_Община:МБАЛ_Свищов!F39)</f>
        <v>553</v>
      </c>
      <c r="G39" s="53">
        <f t="shared" si="2"/>
        <v>2.7884297812368426</v>
      </c>
      <c r="H39" s="35">
        <f t="shared" si="3"/>
        <v>1.8605120613666184</v>
      </c>
      <c r="I39" s="169">
        <f t="shared" si="4"/>
        <v>572</v>
      </c>
      <c r="J39" s="53">
        <f t="shared" si="5"/>
        <v>2.443003698673432</v>
      </c>
      <c r="K39" s="58">
        <f t="shared" si="6"/>
        <v>1.6205802357207615</v>
      </c>
    </row>
    <row r="40" spans="1:11" s="7" customFormat="1" ht="15" customHeight="1">
      <c r="A40" s="4"/>
      <c r="B40" s="37" t="s">
        <v>34</v>
      </c>
      <c r="C40" s="170">
        <f>SUM(МОБАЛ_Община:МБАЛ_Свищов!C40)</f>
        <v>2</v>
      </c>
      <c r="D40" s="62">
        <f t="shared" si="0"/>
        <v>0.055837067437218196</v>
      </c>
      <c r="E40" s="63">
        <f t="shared" si="1"/>
        <v>0.03588731383455948</v>
      </c>
      <c r="F40" s="169">
        <f>SUM(МОБАЛ_Община:МБАЛ_Свищов!F40)</f>
        <v>65</v>
      </c>
      <c r="G40" s="62">
        <f t="shared" si="2"/>
        <v>0.327753952586609</v>
      </c>
      <c r="H40" s="36">
        <f t="shared" si="3"/>
        <v>0.2186858661642499</v>
      </c>
      <c r="I40" s="170">
        <f t="shared" si="4"/>
        <v>67</v>
      </c>
      <c r="J40" s="62">
        <f t="shared" si="5"/>
        <v>0.2861560276418181</v>
      </c>
      <c r="K40" s="64">
        <f t="shared" si="6"/>
        <v>0.18982320942883046</v>
      </c>
    </row>
    <row r="41" spans="1:11" s="6" customFormat="1" ht="19.5" customHeight="1">
      <c r="A41" s="4"/>
      <c r="B41" s="37" t="s">
        <v>25</v>
      </c>
      <c r="C41" s="170">
        <f>SUM(МОБАЛ_Община:МБАЛ_Свищов!C41)</f>
        <v>1</v>
      </c>
      <c r="D41" s="62">
        <f t="shared" si="0"/>
        <v>0.027918533718609098</v>
      </c>
      <c r="E41" s="63">
        <f t="shared" si="1"/>
        <v>0.01794365691727974</v>
      </c>
      <c r="F41" s="169">
        <f>SUM(МОБАЛ_Община:МБАЛ_Свищов!F41)</f>
        <v>19</v>
      </c>
      <c r="G41" s="62">
        <f t="shared" si="2"/>
        <v>0.09580500152531647</v>
      </c>
      <c r="H41" s="36">
        <f t="shared" si="3"/>
        <v>0.06392356087878075</v>
      </c>
      <c r="I41" s="170">
        <f t="shared" si="4"/>
        <v>20</v>
      </c>
      <c r="J41" s="62">
        <f t="shared" si="5"/>
        <v>0.08541970974382629</v>
      </c>
      <c r="K41" s="64">
        <f t="shared" si="6"/>
        <v>0.05666364460562103</v>
      </c>
    </row>
    <row r="42" spans="1:11" s="6" customFormat="1" ht="16.5" customHeight="1" thickBot="1">
      <c r="A42" s="5"/>
      <c r="B42" s="37" t="s">
        <v>35</v>
      </c>
      <c r="C42" s="171">
        <f>SUM(МОБАЛ_Община:МБАЛ_Свищов!C42)</f>
        <v>47</v>
      </c>
      <c r="D42" s="59">
        <f t="shared" si="0"/>
        <v>1.3121710847746277</v>
      </c>
      <c r="E42" s="60">
        <f t="shared" si="1"/>
        <v>0.8433518751121478</v>
      </c>
      <c r="F42" s="167">
        <f>SUM(МОБАЛ_Община:МБАЛ_Свищов!F42)</f>
        <v>750</v>
      </c>
      <c r="G42" s="59">
        <f t="shared" si="2"/>
        <v>3.7817763759993346</v>
      </c>
      <c r="H42" s="33">
        <f t="shared" si="3"/>
        <v>2.523298455741345</v>
      </c>
      <c r="I42" s="167">
        <f t="shared" si="4"/>
        <v>797</v>
      </c>
      <c r="J42" s="59">
        <f t="shared" si="5"/>
        <v>3.403975433291478</v>
      </c>
      <c r="K42" s="61">
        <f t="shared" si="6"/>
        <v>2.258046237533998</v>
      </c>
    </row>
    <row r="43" spans="1:11" s="6" customFormat="1" ht="22.5" customHeight="1" thickBot="1">
      <c r="A43" s="97" t="s">
        <v>21</v>
      </c>
      <c r="B43" s="90" t="s">
        <v>64</v>
      </c>
      <c r="C43" s="133">
        <f>SUM(МОБАЛ_Община:МБАЛ_Свищов!C43)</f>
        <v>365</v>
      </c>
      <c r="D43" s="105">
        <f t="shared" si="0"/>
        <v>10.190264807292321</v>
      </c>
      <c r="E43" s="106">
        <f t="shared" si="1"/>
        <v>6.549434774807105</v>
      </c>
      <c r="F43" s="133">
        <f>SUM(МОБАЛ_Община:МБАЛ_Свищов!F43)</f>
        <v>0</v>
      </c>
      <c r="G43" s="105">
        <f t="shared" si="2"/>
        <v>0</v>
      </c>
      <c r="H43" s="106">
        <f t="shared" si="3"/>
        <v>0</v>
      </c>
      <c r="I43" s="133">
        <f t="shared" si="4"/>
        <v>365</v>
      </c>
      <c r="J43" s="105">
        <f t="shared" si="5"/>
        <v>1.5589097028248298</v>
      </c>
      <c r="K43" s="181">
        <f t="shared" si="6"/>
        <v>1.0341115140525838</v>
      </c>
    </row>
    <row r="44" spans="1:11" s="6" customFormat="1" ht="27" customHeight="1" thickBot="1">
      <c r="A44" s="9"/>
      <c r="B44" s="159" t="s">
        <v>81</v>
      </c>
      <c r="C44" s="166">
        <f>SUM(МОБАЛ_Община:МБАЛ_Свищов!C44)</f>
        <v>72</v>
      </c>
      <c r="D44" s="53">
        <f t="shared" si="0"/>
        <v>2.010134427739855</v>
      </c>
      <c r="E44" s="35">
        <f t="shared" si="1"/>
        <v>1.2919432980441414</v>
      </c>
      <c r="F44" s="132">
        <f>SUM(МОБАЛ_Община:МБАЛ_Свищов!F44)</f>
        <v>0</v>
      </c>
      <c r="G44" s="53">
        <f t="shared" si="2"/>
        <v>0</v>
      </c>
      <c r="H44" s="35">
        <f t="shared" si="3"/>
        <v>0</v>
      </c>
      <c r="I44" s="169">
        <f t="shared" si="4"/>
        <v>72</v>
      </c>
      <c r="J44" s="53">
        <f t="shared" si="5"/>
        <v>0.30751095507777465</v>
      </c>
      <c r="K44" s="58">
        <f t="shared" si="6"/>
        <v>0.20398912058023572</v>
      </c>
    </row>
    <row r="45" spans="1:11" s="7" customFormat="1" ht="15" customHeight="1" thickBot="1">
      <c r="A45" s="4"/>
      <c r="B45" s="157" t="s">
        <v>79</v>
      </c>
      <c r="C45" s="167">
        <f>SUM(МОБАЛ_Община:МБАЛ_Свищов!C45)</f>
        <v>21</v>
      </c>
      <c r="D45" s="76">
        <f t="shared" si="0"/>
        <v>0.5862892080907911</v>
      </c>
      <c r="E45" s="78">
        <f t="shared" si="1"/>
        <v>0.3768167952628746</v>
      </c>
      <c r="F45" s="135">
        <f>SUM(МОБАЛ_Община:МБАЛ_Свищов!F45)</f>
        <v>0</v>
      </c>
      <c r="G45" s="76">
        <f t="shared" si="2"/>
        <v>0</v>
      </c>
      <c r="H45" s="78">
        <f t="shared" si="3"/>
        <v>0</v>
      </c>
      <c r="I45" s="172">
        <f t="shared" si="4"/>
        <v>21</v>
      </c>
      <c r="J45" s="76">
        <f t="shared" si="5"/>
        <v>0.08969069523101761</v>
      </c>
      <c r="K45" s="79">
        <f t="shared" si="6"/>
        <v>0.059496826835902086</v>
      </c>
    </row>
    <row r="46" spans="1:11" s="7" customFormat="1" ht="19.5" customHeight="1" thickBot="1">
      <c r="A46" s="97" t="s">
        <v>77</v>
      </c>
      <c r="B46" s="90" t="s">
        <v>63</v>
      </c>
      <c r="C46" s="133">
        <f>SUM(МОБАЛ_Община:МБАЛ_Свищов!C46)</f>
        <v>14</v>
      </c>
      <c r="D46" s="189">
        <f t="shared" si="0"/>
        <v>0.3908594720605274</v>
      </c>
      <c r="E46" s="190">
        <f t="shared" si="1"/>
        <v>0.2512111968419164</v>
      </c>
      <c r="F46" s="133">
        <f>SUM(МОБАЛ_Община:МБАЛ_Свищов!F46)</f>
        <v>2</v>
      </c>
      <c r="G46" s="189">
        <f t="shared" si="2"/>
        <v>0.010084737002664892</v>
      </c>
      <c r="H46" s="106">
        <f t="shared" si="3"/>
        <v>0.00672879588197692</v>
      </c>
      <c r="I46" s="183">
        <f t="shared" si="4"/>
        <v>16</v>
      </c>
      <c r="J46" s="189">
        <f t="shared" si="5"/>
        <v>0.06833576779506104</v>
      </c>
      <c r="K46" s="191">
        <f t="shared" si="6"/>
        <v>0.04533091568449683</v>
      </c>
    </row>
    <row r="47" spans="1:11" s="6" customFormat="1" ht="20.25" customHeight="1" thickBot="1">
      <c r="A47" s="97" t="s">
        <v>29</v>
      </c>
      <c r="B47" s="90" t="s">
        <v>65</v>
      </c>
      <c r="C47" s="133">
        <f>SUM(МОБАЛ_Община:МБАЛ_Свищов!C47)</f>
        <v>180</v>
      </c>
      <c r="D47" s="105">
        <f t="shared" si="0"/>
        <v>5.025336069349637</v>
      </c>
      <c r="E47" s="106">
        <f t="shared" si="1"/>
        <v>3.2298582451103535</v>
      </c>
      <c r="F47" s="133">
        <f>SUM(МОБАЛ_Община:МБАЛ_Свищов!F47)</f>
        <v>478</v>
      </c>
      <c r="G47" s="105">
        <f t="shared" si="2"/>
        <v>2.4102521436369093</v>
      </c>
      <c r="H47" s="106">
        <f t="shared" si="3"/>
        <v>1.6081822157924839</v>
      </c>
      <c r="I47" s="133">
        <f t="shared" si="4"/>
        <v>658</v>
      </c>
      <c r="J47" s="105">
        <f t="shared" si="5"/>
        <v>2.810308450571885</v>
      </c>
      <c r="K47" s="181">
        <f t="shared" si="6"/>
        <v>1.864233907524932</v>
      </c>
    </row>
    <row r="48" spans="1:11" s="6" customFormat="1" ht="16.5" customHeight="1" thickBot="1">
      <c r="A48" s="97" t="s">
        <v>30</v>
      </c>
      <c r="B48" s="90" t="s">
        <v>66</v>
      </c>
      <c r="C48" s="133">
        <f>SUM(МОБАЛ_Община:МБАЛ_Свищов!C48)</f>
        <v>875</v>
      </c>
      <c r="D48" s="105">
        <f t="shared" si="0"/>
        <v>24.42871700378296</v>
      </c>
      <c r="E48" s="106">
        <f t="shared" si="1"/>
        <v>15.700699802619773</v>
      </c>
      <c r="F48" s="133">
        <f>SUM(МОБАЛ_Община:МБАЛ_Свищов!F48)</f>
        <v>2037</v>
      </c>
      <c r="G48" s="105">
        <f t="shared" si="2"/>
        <v>10.271304637214191</v>
      </c>
      <c r="H48" s="106">
        <f t="shared" si="3"/>
        <v>6.853278605793493</v>
      </c>
      <c r="I48" s="133">
        <f t="shared" si="4"/>
        <v>2912</v>
      </c>
      <c r="J48" s="105">
        <f t="shared" si="5"/>
        <v>12.437109738701109</v>
      </c>
      <c r="K48" s="181">
        <f t="shared" si="6"/>
        <v>8.250226654578423</v>
      </c>
    </row>
    <row r="49" spans="1:11" s="7" customFormat="1" ht="19.5" customHeight="1">
      <c r="A49" s="4"/>
      <c r="B49" s="39" t="s">
        <v>67</v>
      </c>
      <c r="C49" s="166">
        <f>SUM(МОБАЛ_Община:МБАЛ_Свищов!C49)</f>
        <v>157</v>
      </c>
      <c r="D49" s="53">
        <f t="shared" si="0"/>
        <v>4.383209793821629</v>
      </c>
      <c r="E49" s="56">
        <f t="shared" si="1"/>
        <v>2.8171541360129195</v>
      </c>
      <c r="F49" s="166">
        <f>SUM(МОБАЛ_Община:МБАЛ_Свищов!F49)</f>
        <v>588</v>
      </c>
      <c r="G49" s="53">
        <f t="shared" si="2"/>
        <v>2.9649126787834783</v>
      </c>
      <c r="H49" s="35">
        <f t="shared" si="3"/>
        <v>1.9782659893012144</v>
      </c>
      <c r="I49" s="169">
        <f t="shared" si="4"/>
        <v>745</v>
      </c>
      <c r="J49" s="53">
        <f t="shared" si="5"/>
        <v>3.1818841879575293</v>
      </c>
      <c r="K49" s="58">
        <f t="shared" si="6"/>
        <v>2.1107207615593837</v>
      </c>
    </row>
    <row r="50" spans="1:11" s="7" customFormat="1" ht="12.75" customHeight="1">
      <c r="A50" s="4"/>
      <c r="B50" s="37" t="s">
        <v>71</v>
      </c>
      <c r="C50" s="202">
        <f>SUM(МОБАЛ_Община:МБАЛ_Свищов!C50)</f>
        <v>3</v>
      </c>
      <c r="D50" s="203">
        <f t="shared" si="0"/>
        <v>0.0837556011558273</v>
      </c>
      <c r="E50" s="204">
        <f t="shared" si="1"/>
        <v>0.05383097075183922</v>
      </c>
      <c r="F50" s="208">
        <f>SUM(МОБАЛ_Община:МБАЛ_Свищов!F50)</f>
        <v>9</v>
      </c>
      <c r="G50" s="203">
        <f t="shared" si="2"/>
        <v>0.045381316511992016</v>
      </c>
      <c r="H50" s="205">
        <f t="shared" si="3"/>
        <v>0.03027958146889614</v>
      </c>
      <c r="I50" s="202">
        <f t="shared" si="4"/>
        <v>12</v>
      </c>
      <c r="J50" s="203">
        <f t="shared" si="5"/>
        <v>0.05125182584629578</v>
      </c>
      <c r="K50" s="206">
        <f t="shared" si="6"/>
        <v>0.03399818676337262</v>
      </c>
    </row>
    <row r="51" spans="1:11" s="6" customFormat="1" ht="21.75" customHeight="1">
      <c r="A51" s="4"/>
      <c r="B51" s="37" t="s">
        <v>68</v>
      </c>
      <c r="C51" s="170">
        <f>SUM(МОБАЛ_Община:МБАЛ_Свищов!C51)</f>
        <v>12</v>
      </c>
      <c r="D51" s="62">
        <f t="shared" si="0"/>
        <v>0.3350224046233092</v>
      </c>
      <c r="E51" s="63">
        <f aca="true" t="shared" si="7" ref="E51:E57">C51*100/C$58</f>
        <v>0.2153238830073569</v>
      </c>
      <c r="F51" s="170">
        <f>SUM(МОБАЛ_Община:МБАЛ_Свищов!F51)</f>
        <v>110</v>
      </c>
      <c r="G51" s="62">
        <f t="shared" si="2"/>
        <v>0.5546605351465691</v>
      </c>
      <c r="H51" s="36">
        <f t="shared" si="3"/>
        <v>0.3700837735087306</v>
      </c>
      <c r="I51" s="170">
        <f t="shared" si="4"/>
        <v>122</v>
      </c>
      <c r="J51" s="62">
        <f t="shared" si="5"/>
        <v>0.5210602294373403</v>
      </c>
      <c r="K51" s="64">
        <f t="shared" si="6"/>
        <v>0.3456482320942883</v>
      </c>
    </row>
    <row r="52" spans="1:11" ht="12.75" customHeight="1">
      <c r="A52" s="4"/>
      <c r="B52" s="37" t="s">
        <v>72</v>
      </c>
      <c r="C52" s="202">
        <f>SUM(МОБАЛ_Община:МБАЛ_Свищов!C52)</f>
        <v>1</v>
      </c>
      <c r="D52" s="203">
        <f t="shared" si="0"/>
        <v>0.027918533718609098</v>
      </c>
      <c r="E52" s="204">
        <f t="shared" si="7"/>
        <v>0.01794365691727974</v>
      </c>
      <c r="F52" s="202">
        <f>SUM(МОБАЛ_Община:МБАЛ_Свищов!F52)</f>
        <v>48</v>
      </c>
      <c r="G52" s="203">
        <f t="shared" si="2"/>
        <v>0.2420336880639574</v>
      </c>
      <c r="H52" s="205">
        <f t="shared" si="3"/>
        <v>0.16149110116744608</v>
      </c>
      <c r="I52" s="202">
        <f t="shared" si="4"/>
        <v>49</v>
      </c>
      <c r="J52" s="203">
        <f t="shared" si="5"/>
        <v>0.2092782888723744</v>
      </c>
      <c r="K52" s="206">
        <f t="shared" si="6"/>
        <v>0.13882592928377152</v>
      </c>
    </row>
    <row r="53" spans="1:11" ht="18" customHeight="1">
      <c r="A53" s="4"/>
      <c r="B53" s="37" t="s">
        <v>69</v>
      </c>
      <c r="C53" s="170">
        <f>SUM(МОБАЛ_Община:МБАЛ_Свищов!C53)</f>
        <v>100</v>
      </c>
      <c r="D53" s="62">
        <f t="shared" si="0"/>
        <v>2.7918533718609098</v>
      </c>
      <c r="E53" s="63">
        <f t="shared" si="7"/>
        <v>1.7943656917279742</v>
      </c>
      <c r="F53" s="170">
        <f>SUM(МОБАЛ_Община:МБАЛ_Свищов!F53)</f>
        <v>473</v>
      </c>
      <c r="G53" s="62">
        <f t="shared" si="2"/>
        <v>2.385040301130247</v>
      </c>
      <c r="H53" s="36">
        <f t="shared" si="3"/>
        <v>1.5913602260875417</v>
      </c>
      <c r="I53" s="170">
        <f t="shared" si="4"/>
        <v>573</v>
      </c>
      <c r="J53" s="62">
        <f t="shared" si="5"/>
        <v>2.4472746841606234</v>
      </c>
      <c r="K53" s="64">
        <f t="shared" si="6"/>
        <v>1.6234134179510427</v>
      </c>
    </row>
    <row r="54" spans="1:11" ht="12.75" customHeight="1">
      <c r="A54" s="4"/>
      <c r="B54" s="37" t="s">
        <v>73</v>
      </c>
      <c r="C54" s="202">
        <f>SUM(МОБАЛ_Община:МБАЛ_Свищов!C54)</f>
        <v>87</v>
      </c>
      <c r="D54" s="203">
        <f t="shared" si="0"/>
        <v>2.4289124335189918</v>
      </c>
      <c r="E54" s="204">
        <f t="shared" si="7"/>
        <v>1.5610981518033376</v>
      </c>
      <c r="F54" s="202">
        <f>SUM(МОБАЛ_Община:МБАЛ_Свищов!F54)</f>
        <v>315</v>
      </c>
      <c r="G54" s="203">
        <f t="shared" si="2"/>
        <v>1.5883460779197205</v>
      </c>
      <c r="H54" s="205">
        <f t="shared" si="3"/>
        <v>1.0597853514113649</v>
      </c>
      <c r="I54" s="202">
        <f t="shared" si="4"/>
        <v>402</v>
      </c>
      <c r="J54" s="203">
        <f t="shared" si="5"/>
        <v>1.7169361658509084</v>
      </c>
      <c r="K54" s="206">
        <f t="shared" si="6"/>
        <v>1.1389392565729828</v>
      </c>
    </row>
    <row r="55" spans="1:11" ht="18.75" customHeight="1">
      <c r="A55" s="4"/>
      <c r="B55" s="37" t="s">
        <v>70</v>
      </c>
      <c r="C55" s="170">
        <f>SUM(МОБАЛ_Община:МБАЛ_Свищов!C55)</f>
        <v>22</v>
      </c>
      <c r="D55" s="62">
        <f t="shared" si="0"/>
        <v>0.6142077418094002</v>
      </c>
      <c r="E55" s="63">
        <f t="shared" si="7"/>
        <v>0.3947604521801543</v>
      </c>
      <c r="F55" s="169">
        <f>SUM(МОБАЛ_Община:МБАЛ_Свищов!F55)</f>
        <v>438</v>
      </c>
      <c r="G55" s="62">
        <f t="shared" si="2"/>
        <v>2.2085574035836113</v>
      </c>
      <c r="H55" s="36">
        <f t="shared" si="3"/>
        <v>1.4736062981529456</v>
      </c>
      <c r="I55" s="170">
        <f t="shared" si="4"/>
        <v>460</v>
      </c>
      <c r="J55" s="62">
        <f t="shared" si="5"/>
        <v>1.9646533241080046</v>
      </c>
      <c r="K55" s="64">
        <f t="shared" si="6"/>
        <v>1.3032638259292837</v>
      </c>
    </row>
    <row r="56" spans="1:11" ht="11.25" customHeight="1">
      <c r="A56" s="4"/>
      <c r="B56" s="37" t="s">
        <v>74</v>
      </c>
      <c r="C56" s="202">
        <f>SUM(МОБАЛ_Община:МБАЛ_Свищов!C56)</f>
        <v>18</v>
      </c>
      <c r="D56" s="203">
        <f t="shared" si="0"/>
        <v>0.5025336069349637</v>
      </c>
      <c r="E56" s="204">
        <f t="shared" si="7"/>
        <v>0.32298582451103536</v>
      </c>
      <c r="F56" s="202">
        <f>SUM(МОБАЛ_Община:МБАЛ_Свищов!F56)</f>
        <v>389</v>
      </c>
      <c r="G56" s="203">
        <f t="shared" si="2"/>
        <v>1.9614813470183214</v>
      </c>
      <c r="H56" s="205">
        <f t="shared" si="3"/>
        <v>1.308750799044511</v>
      </c>
      <c r="I56" s="202">
        <f t="shared" si="4"/>
        <v>407</v>
      </c>
      <c r="J56" s="203">
        <f t="shared" si="5"/>
        <v>1.738291093286865</v>
      </c>
      <c r="K56" s="206">
        <f t="shared" si="6"/>
        <v>1.153105167724388</v>
      </c>
    </row>
    <row r="57" spans="1:11" ht="17.25" customHeight="1" thickBot="1">
      <c r="A57" s="4"/>
      <c r="B57" s="37" t="s">
        <v>33</v>
      </c>
      <c r="C57" s="171">
        <f>SUM(МОБАЛ_Община:МБАЛ_Свищов!C57)</f>
        <v>60</v>
      </c>
      <c r="D57" s="68">
        <f t="shared" si="0"/>
        <v>1.675112023116546</v>
      </c>
      <c r="E57" s="69">
        <f t="shared" si="7"/>
        <v>1.0766194150367845</v>
      </c>
      <c r="F57" s="171">
        <f>SUM(МОБАЛ_Община:МБАЛ_Свищов!F57)</f>
        <v>102</v>
      </c>
      <c r="G57" s="68">
        <f t="shared" si="2"/>
        <v>0.5143215871359095</v>
      </c>
      <c r="H57" s="69">
        <f t="shared" si="3"/>
        <v>0.34316858998082295</v>
      </c>
      <c r="I57" s="173">
        <f t="shared" si="4"/>
        <v>162</v>
      </c>
      <c r="J57" s="68">
        <f t="shared" si="5"/>
        <v>0.691899648924993</v>
      </c>
      <c r="K57" s="71">
        <f t="shared" si="6"/>
        <v>0.4589755213055304</v>
      </c>
    </row>
    <row r="58" spans="1:11" ht="15.75" thickBot="1">
      <c r="A58" s="80"/>
      <c r="B58" s="142" t="s">
        <v>22</v>
      </c>
      <c r="C58" s="182">
        <f>C48+C47+C46+C43+C38+C34+C33+C32+C27+C22+C18+C17+C16+C14+C13+C11+C10+C8+C5</f>
        <v>5573</v>
      </c>
      <c r="D58" s="201">
        <f>C58*1000/$D$2</f>
        <v>155.5899884138085</v>
      </c>
      <c r="E58" s="106"/>
      <c r="F58" s="135">
        <f>SUM(МОБАЛ_Община:МБАЛ_Свищов!F58)</f>
        <v>29723</v>
      </c>
      <c r="G58" s="201">
        <f>F58*1000/$G$2</f>
        <v>149.8743189651043</v>
      </c>
      <c r="H58" s="200"/>
      <c r="I58" s="133">
        <f t="shared" si="4"/>
        <v>35296</v>
      </c>
      <c r="J58" s="201">
        <f>I58*1000/$J$2</f>
        <v>150.74870375590464</v>
      </c>
      <c r="K58" s="181"/>
    </row>
    <row r="59" ht="15.75" customHeight="1"/>
    <row r="60" ht="11.25" customHeight="1"/>
  </sheetData>
  <sheetProtection/>
  <mergeCells count="2">
    <mergeCell ref="B3:B4"/>
    <mergeCell ref="A1:K1"/>
  </mergeCells>
  <printOptions horizontalCentered="1" verticalCentered="1"/>
  <pageMargins left="0.2362204724409449" right="0.2362204724409449" top="0.5905511811023623" bottom="0.4330708661417323" header="0.2362204724409449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112" zoomScaleNormal="112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20" sqref="F20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hidden="1" thickBot="1">
      <c r="A5" s="88" t="s">
        <v>9</v>
      </c>
      <c r="B5" s="152" t="s">
        <v>26</v>
      </c>
      <c r="C5" s="143"/>
      <c r="D5" s="92">
        <f aca="true" t="shared" si="0" ref="D5:D36">C5*1000/$D$2</f>
        <v>0</v>
      </c>
      <c r="E5" s="93">
        <f>IF(C$58=0,0,C5*100/C$58)</f>
        <v>0</v>
      </c>
      <c r="F5" s="133"/>
      <c r="G5" s="92">
        <f aca="true" t="shared" si="1" ref="G5:G36">F5*1000/$G$2</f>
        <v>0</v>
      </c>
      <c r="H5" s="93">
        <f aca="true" t="shared" si="2" ref="H5:H36">F5*100/F$58</f>
        <v>0</v>
      </c>
      <c r="I5" s="143">
        <f aca="true" t="shared" si="3" ref="I5:I17">SUM(C5,F5)</f>
        <v>0</v>
      </c>
      <c r="J5" s="92">
        <f aca="true" t="shared" si="4" ref="J5:J36">I5*1000/$J$2</f>
        <v>0</v>
      </c>
      <c r="K5" s="95">
        <f aca="true" t="shared" si="5" ref="K5:K36">I5*100/I$58</f>
        <v>0</v>
      </c>
    </row>
    <row r="6" spans="1:11" s="1" customFormat="1" ht="12.75" customHeight="1" hidden="1">
      <c r="A6" s="4"/>
      <c r="B6" s="39" t="s">
        <v>36</v>
      </c>
      <c r="C6" s="144"/>
      <c r="D6" s="18">
        <f t="shared" si="0"/>
        <v>0</v>
      </c>
      <c r="E6" s="30">
        <f aca="true" t="shared" si="6" ref="E6:E57">IF(C$58=0,0,C6*100/C$58)</f>
        <v>0</v>
      </c>
      <c r="F6" s="136"/>
      <c r="G6" s="18">
        <f t="shared" si="1"/>
        <v>0</v>
      </c>
      <c r="H6" s="30">
        <f t="shared" si="2"/>
        <v>0</v>
      </c>
      <c r="I6" s="136">
        <f t="shared" si="3"/>
        <v>0</v>
      </c>
      <c r="J6" s="18">
        <f t="shared" si="4"/>
        <v>0</v>
      </c>
      <c r="K6" s="19">
        <f t="shared" si="5"/>
        <v>0</v>
      </c>
    </row>
    <row r="7" spans="1:11" s="1" customFormat="1" ht="14.25" customHeight="1" hidden="1" thickBot="1">
      <c r="A7" s="4"/>
      <c r="B7" s="38" t="s">
        <v>37</v>
      </c>
      <c r="C7" s="145"/>
      <c r="D7" s="12">
        <f t="shared" si="0"/>
        <v>0</v>
      </c>
      <c r="E7" s="31">
        <f t="shared" si="6"/>
        <v>0</v>
      </c>
      <c r="F7" s="131"/>
      <c r="G7" s="14">
        <f t="shared" si="1"/>
        <v>0</v>
      </c>
      <c r="H7" s="34">
        <f t="shared" si="2"/>
        <v>0</v>
      </c>
      <c r="I7" s="138">
        <f t="shared" si="3"/>
        <v>0</v>
      </c>
      <c r="J7" s="14">
        <f t="shared" si="4"/>
        <v>0</v>
      </c>
      <c r="K7" s="13">
        <f t="shared" si="5"/>
        <v>0</v>
      </c>
    </row>
    <row r="8" spans="1:11" ht="13.5" customHeight="1" hidden="1" thickBot="1">
      <c r="A8" s="88" t="s">
        <v>10</v>
      </c>
      <c r="B8" s="98" t="s">
        <v>38</v>
      </c>
      <c r="C8" s="146"/>
      <c r="D8" s="92">
        <f t="shared" si="0"/>
        <v>0</v>
      </c>
      <c r="E8" s="93">
        <f t="shared" si="6"/>
        <v>0</v>
      </c>
      <c r="F8" s="133"/>
      <c r="G8" s="92">
        <f t="shared" si="1"/>
        <v>0</v>
      </c>
      <c r="H8" s="93">
        <f t="shared" si="2"/>
        <v>0</v>
      </c>
      <c r="I8" s="143">
        <f t="shared" si="3"/>
        <v>0</v>
      </c>
      <c r="J8" s="92">
        <f t="shared" si="4"/>
        <v>0</v>
      </c>
      <c r="K8" s="95">
        <f t="shared" si="5"/>
        <v>0</v>
      </c>
    </row>
    <row r="9" spans="1:11" s="1" customFormat="1" ht="15" customHeight="1" hidden="1" thickBot="1">
      <c r="A9" s="16"/>
      <c r="B9" s="39" t="s">
        <v>39</v>
      </c>
      <c r="C9" s="144"/>
      <c r="D9" s="18">
        <f t="shared" si="0"/>
        <v>0</v>
      </c>
      <c r="E9" s="30">
        <f t="shared" si="6"/>
        <v>0</v>
      </c>
      <c r="F9" s="131"/>
      <c r="G9" s="18">
        <f t="shared" si="1"/>
        <v>0</v>
      </c>
      <c r="H9" s="30">
        <f t="shared" si="2"/>
        <v>0</v>
      </c>
      <c r="I9" s="136">
        <f t="shared" si="3"/>
        <v>0</v>
      </c>
      <c r="J9" s="18">
        <f t="shared" si="4"/>
        <v>0</v>
      </c>
      <c r="K9" s="19">
        <f t="shared" si="5"/>
        <v>0</v>
      </c>
    </row>
    <row r="10" spans="1:11" s="6" customFormat="1" ht="15.75" customHeight="1" hidden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6"/>
        <v>0</v>
      </c>
      <c r="F10" s="133"/>
      <c r="G10" s="92">
        <f t="shared" si="1"/>
        <v>0</v>
      </c>
      <c r="H10" s="93">
        <f t="shared" si="2"/>
        <v>0</v>
      </c>
      <c r="I10" s="143">
        <f t="shared" si="3"/>
        <v>0</v>
      </c>
      <c r="J10" s="92">
        <f t="shared" si="4"/>
        <v>0</v>
      </c>
      <c r="K10" s="95">
        <f t="shared" si="5"/>
        <v>0</v>
      </c>
    </row>
    <row r="11" spans="1:11" s="6" customFormat="1" ht="30" customHeight="1" hidden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6"/>
        <v>0</v>
      </c>
      <c r="F11" s="133"/>
      <c r="G11" s="92">
        <f t="shared" si="1"/>
        <v>0</v>
      </c>
      <c r="H11" s="93">
        <f t="shared" si="2"/>
        <v>0</v>
      </c>
      <c r="I11" s="143">
        <f t="shared" si="3"/>
        <v>0</v>
      </c>
      <c r="J11" s="92">
        <f t="shared" si="4"/>
        <v>0</v>
      </c>
      <c r="K11" s="95">
        <f t="shared" si="5"/>
        <v>0</v>
      </c>
    </row>
    <row r="12" spans="1:11" s="6" customFormat="1" ht="16.5" customHeight="1" hidden="1" thickBot="1">
      <c r="A12" s="17"/>
      <c r="B12" s="40" t="s">
        <v>78</v>
      </c>
      <c r="C12" s="147"/>
      <c r="D12" s="28">
        <f t="shared" si="0"/>
        <v>0</v>
      </c>
      <c r="E12" s="33">
        <f t="shared" si="6"/>
        <v>0</v>
      </c>
      <c r="F12" s="131"/>
      <c r="G12" s="28">
        <f t="shared" si="1"/>
        <v>0</v>
      </c>
      <c r="H12" s="33">
        <f t="shared" si="2"/>
        <v>0</v>
      </c>
      <c r="I12" s="131">
        <f t="shared" si="3"/>
        <v>0</v>
      </c>
      <c r="J12" s="28">
        <f t="shared" si="4"/>
        <v>0</v>
      </c>
      <c r="K12" s="29">
        <f t="shared" si="5"/>
        <v>0</v>
      </c>
    </row>
    <row r="13" spans="1:11" s="6" customFormat="1" ht="15" customHeight="1" hidden="1" thickBot="1">
      <c r="A13" s="97" t="s">
        <v>13</v>
      </c>
      <c r="B13" s="98" t="s">
        <v>42</v>
      </c>
      <c r="C13" s="160"/>
      <c r="D13" s="100">
        <f t="shared" si="0"/>
        <v>0</v>
      </c>
      <c r="E13" s="101">
        <f t="shared" si="6"/>
        <v>0</v>
      </c>
      <c r="F13" s="133"/>
      <c r="G13" s="100">
        <f t="shared" si="1"/>
        <v>0</v>
      </c>
      <c r="H13" s="101">
        <f t="shared" si="2"/>
        <v>0</v>
      </c>
      <c r="I13" s="161">
        <f t="shared" si="3"/>
        <v>0</v>
      </c>
      <c r="J13" s="100">
        <f t="shared" si="4"/>
        <v>0</v>
      </c>
      <c r="K13" s="102">
        <f t="shared" si="5"/>
        <v>0</v>
      </c>
    </row>
    <row r="14" spans="1:11" s="6" customFormat="1" ht="15.75" customHeight="1" hidden="1" thickBot="1">
      <c r="A14" s="96" t="s">
        <v>14</v>
      </c>
      <c r="B14" s="90" t="s">
        <v>43</v>
      </c>
      <c r="C14" s="146"/>
      <c r="D14" s="92">
        <f t="shared" si="0"/>
        <v>0</v>
      </c>
      <c r="E14" s="93">
        <f t="shared" si="6"/>
        <v>0</v>
      </c>
      <c r="F14" s="133"/>
      <c r="G14" s="92">
        <f t="shared" si="1"/>
        <v>0</v>
      </c>
      <c r="H14" s="93">
        <f t="shared" si="2"/>
        <v>0</v>
      </c>
      <c r="I14" s="143">
        <f t="shared" si="3"/>
        <v>0</v>
      </c>
      <c r="J14" s="92">
        <f t="shared" si="4"/>
        <v>0</v>
      </c>
      <c r="K14" s="111">
        <f t="shared" si="5"/>
        <v>0</v>
      </c>
    </row>
    <row r="15" spans="1:11" s="1" customFormat="1" ht="15.75" customHeight="1" hidden="1" thickBot="1">
      <c r="A15" s="4"/>
      <c r="B15" s="41" t="s">
        <v>44</v>
      </c>
      <c r="C15" s="148"/>
      <c r="D15" s="14">
        <f t="shared" si="0"/>
        <v>0</v>
      </c>
      <c r="E15" s="34">
        <f t="shared" si="6"/>
        <v>0</v>
      </c>
      <c r="F15" s="131"/>
      <c r="G15" s="14">
        <f t="shared" si="1"/>
        <v>0</v>
      </c>
      <c r="H15" s="34">
        <f t="shared" si="2"/>
        <v>0</v>
      </c>
      <c r="I15" s="138">
        <f t="shared" si="3"/>
        <v>0</v>
      </c>
      <c r="J15" s="14">
        <f t="shared" si="4"/>
        <v>0</v>
      </c>
      <c r="K15" s="20">
        <f t="shared" si="5"/>
        <v>0</v>
      </c>
    </row>
    <row r="16" spans="1:11" s="1" customFormat="1" ht="16.5" customHeight="1" hidden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6"/>
        <v>0</v>
      </c>
      <c r="F16" s="133"/>
      <c r="G16" s="105">
        <f t="shared" si="1"/>
        <v>0</v>
      </c>
      <c r="H16" s="106">
        <f t="shared" si="2"/>
        <v>0</v>
      </c>
      <c r="I16" s="133">
        <f t="shared" si="3"/>
        <v>0</v>
      </c>
      <c r="J16" s="105">
        <f t="shared" si="4"/>
        <v>0</v>
      </c>
      <c r="K16" s="107">
        <f t="shared" si="5"/>
        <v>0</v>
      </c>
    </row>
    <row r="17" spans="1:11" s="6" customFormat="1" ht="18" customHeight="1" hidden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6"/>
        <v>0</v>
      </c>
      <c r="F17" s="135"/>
      <c r="G17" s="92">
        <f t="shared" si="1"/>
        <v>0</v>
      </c>
      <c r="H17" s="93">
        <f t="shared" si="2"/>
        <v>0</v>
      </c>
      <c r="I17" s="143">
        <f t="shared" si="3"/>
        <v>0</v>
      </c>
      <c r="J17" s="92">
        <f t="shared" si="4"/>
        <v>0</v>
      </c>
      <c r="K17" s="95">
        <f t="shared" si="5"/>
        <v>0</v>
      </c>
    </row>
    <row r="18" spans="1:11" s="6" customFormat="1" ht="18" customHeight="1" thickBot="1">
      <c r="A18" s="96" t="s">
        <v>17</v>
      </c>
      <c r="B18" s="154" t="s">
        <v>46</v>
      </c>
      <c r="C18" s="146"/>
      <c r="D18" s="92">
        <f t="shared" si="0"/>
        <v>0</v>
      </c>
      <c r="E18" s="93">
        <f t="shared" si="6"/>
        <v>0</v>
      </c>
      <c r="F18" s="149">
        <f>I18-C18</f>
        <v>2000</v>
      </c>
      <c r="G18" s="92">
        <f t="shared" si="1"/>
        <v>10.084737002664891</v>
      </c>
      <c r="H18" s="93">
        <f t="shared" si="2"/>
        <v>100</v>
      </c>
      <c r="I18" s="143">
        <v>2000</v>
      </c>
      <c r="J18" s="92">
        <f t="shared" si="4"/>
        <v>8.541970974382629</v>
      </c>
      <c r="K18" s="95">
        <f t="shared" si="5"/>
        <v>90.25270758122744</v>
      </c>
    </row>
    <row r="19" spans="1:11" s="1" customFormat="1" ht="14.25" customHeight="1">
      <c r="A19" s="4"/>
      <c r="B19" s="37" t="s">
        <v>47</v>
      </c>
      <c r="C19" s="144"/>
      <c r="D19" s="18">
        <f t="shared" si="0"/>
        <v>0</v>
      </c>
      <c r="E19" s="30">
        <f t="shared" si="6"/>
        <v>0</v>
      </c>
      <c r="F19" s="136"/>
      <c r="G19" s="18">
        <f t="shared" si="1"/>
        <v>0</v>
      </c>
      <c r="H19" s="30">
        <f t="shared" si="2"/>
        <v>0</v>
      </c>
      <c r="I19" s="136"/>
      <c r="J19" s="18">
        <f t="shared" si="4"/>
        <v>0</v>
      </c>
      <c r="K19" s="19">
        <f t="shared" si="5"/>
        <v>0</v>
      </c>
    </row>
    <row r="20" spans="1:11" s="1" customFormat="1" ht="15.75" customHeight="1">
      <c r="A20" s="4"/>
      <c r="B20" s="37" t="s">
        <v>48</v>
      </c>
      <c r="C20" s="130"/>
      <c r="D20" s="12">
        <f t="shared" si="0"/>
        <v>0</v>
      </c>
      <c r="E20" s="31">
        <f t="shared" si="6"/>
        <v>0</v>
      </c>
      <c r="F20" s="130">
        <f>I20-C20</f>
        <v>1249</v>
      </c>
      <c r="G20" s="12">
        <f t="shared" si="1"/>
        <v>6.297918258164225</v>
      </c>
      <c r="H20" s="31">
        <f t="shared" si="2"/>
        <v>62.45</v>
      </c>
      <c r="I20" s="130">
        <v>1249</v>
      </c>
      <c r="J20" s="12">
        <f t="shared" si="4"/>
        <v>5.334460873501952</v>
      </c>
      <c r="K20" s="13">
        <f t="shared" si="5"/>
        <v>56.36281588447653</v>
      </c>
    </row>
    <row r="21" spans="1:11" s="1" customFormat="1" ht="16.5" customHeight="1" thickBot="1">
      <c r="A21" s="4"/>
      <c r="B21" s="37" t="s">
        <v>49</v>
      </c>
      <c r="C21" s="130"/>
      <c r="D21" s="12">
        <f t="shared" si="0"/>
        <v>0</v>
      </c>
      <c r="E21" s="31">
        <f t="shared" si="6"/>
        <v>0</v>
      </c>
      <c r="F21" s="131"/>
      <c r="G21" s="12">
        <f t="shared" si="1"/>
        <v>0</v>
      </c>
      <c r="H21" s="31">
        <f t="shared" si="2"/>
        <v>0</v>
      </c>
      <c r="I21" s="130"/>
      <c r="J21" s="12">
        <f t="shared" si="4"/>
        <v>0</v>
      </c>
      <c r="K21" s="13">
        <f t="shared" si="5"/>
        <v>0</v>
      </c>
    </row>
    <row r="22" spans="1:11" s="6" customFormat="1" ht="15.75" customHeight="1" hidden="1" thickBot="1">
      <c r="A22" s="96" t="s">
        <v>28</v>
      </c>
      <c r="B22" s="90" t="s">
        <v>50</v>
      </c>
      <c r="C22" s="146"/>
      <c r="D22" s="92">
        <f t="shared" si="0"/>
        <v>0</v>
      </c>
      <c r="E22" s="93">
        <f t="shared" si="6"/>
        <v>0</v>
      </c>
      <c r="F22" s="133"/>
      <c r="G22" s="92">
        <f t="shared" si="1"/>
        <v>0</v>
      </c>
      <c r="H22" s="93">
        <f t="shared" si="2"/>
        <v>0</v>
      </c>
      <c r="I22" s="143"/>
      <c r="J22" s="92">
        <f t="shared" si="4"/>
        <v>0</v>
      </c>
      <c r="K22" s="95">
        <f t="shared" si="5"/>
        <v>0</v>
      </c>
    </row>
    <row r="23" spans="1:11" s="1" customFormat="1" ht="15.75" customHeight="1" hidden="1">
      <c r="A23" s="4"/>
      <c r="B23" s="39" t="s">
        <v>51</v>
      </c>
      <c r="C23" s="144"/>
      <c r="D23" s="18">
        <f t="shared" si="0"/>
        <v>0</v>
      </c>
      <c r="E23" s="30">
        <f t="shared" si="6"/>
        <v>0</v>
      </c>
      <c r="F23" s="136"/>
      <c r="G23" s="18">
        <f t="shared" si="1"/>
        <v>0</v>
      </c>
      <c r="H23" s="30">
        <f t="shared" si="2"/>
        <v>0</v>
      </c>
      <c r="I23" s="136"/>
      <c r="J23" s="18">
        <f t="shared" si="4"/>
        <v>0</v>
      </c>
      <c r="K23" s="19">
        <f t="shared" si="5"/>
        <v>0</v>
      </c>
    </row>
    <row r="24" spans="1:11" s="1" customFormat="1" ht="14.25" customHeight="1" hidden="1">
      <c r="A24" s="4"/>
      <c r="B24" s="37" t="s">
        <v>52</v>
      </c>
      <c r="C24" s="145"/>
      <c r="D24" s="12">
        <f t="shared" si="0"/>
        <v>0</v>
      </c>
      <c r="E24" s="31">
        <f t="shared" si="6"/>
        <v>0</v>
      </c>
      <c r="F24" s="130"/>
      <c r="G24" s="12">
        <f t="shared" si="1"/>
        <v>0</v>
      </c>
      <c r="H24" s="31">
        <f t="shared" si="2"/>
        <v>0</v>
      </c>
      <c r="I24" s="130"/>
      <c r="J24" s="12">
        <f t="shared" si="4"/>
        <v>0</v>
      </c>
      <c r="K24" s="13">
        <f t="shared" si="5"/>
        <v>0</v>
      </c>
    </row>
    <row r="25" spans="1:11" s="1" customFormat="1" ht="15.75" customHeight="1" hidden="1">
      <c r="A25" s="4"/>
      <c r="B25" s="37" t="s">
        <v>85</v>
      </c>
      <c r="C25" s="145"/>
      <c r="D25" s="12">
        <f t="shared" si="0"/>
        <v>0</v>
      </c>
      <c r="E25" s="31">
        <f t="shared" si="6"/>
        <v>0</v>
      </c>
      <c r="F25" s="130"/>
      <c r="G25" s="12">
        <f t="shared" si="1"/>
        <v>0</v>
      </c>
      <c r="H25" s="31">
        <f t="shared" si="2"/>
        <v>0</v>
      </c>
      <c r="I25" s="130"/>
      <c r="J25" s="12">
        <f t="shared" si="4"/>
        <v>0</v>
      </c>
      <c r="K25" s="13">
        <f t="shared" si="5"/>
        <v>0</v>
      </c>
    </row>
    <row r="26" spans="1:11" s="1" customFormat="1" ht="13.5" hidden="1" thickBot="1">
      <c r="A26" s="4"/>
      <c r="B26" s="37" t="s">
        <v>86</v>
      </c>
      <c r="C26" s="145"/>
      <c r="D26" s="12">
        <f t="shared" si="0"/>
        <v>0</v>
      </c>
      <c r="E26" s="31">
        <f t="shared" si="6"/>
        <v>0</v>
      </c>
      <c r="F26" s="131"/>
      <c r="G26" s="12">
        <f t="shared" si="1"/>
        <v>0</v>
      </c>
      <c r="H26" s="31">
        <f t="shared" si="2"/>
        <v>0</v>
      </c>
      <c r="I26" s="130"/>
      <c r="J26" s="12">
        <f t="shared" si="4"/>
        <v>0</v>
      </c>
      <c r="K26" s="13">
        <f t="shared" si="5"/>
        <v>0</v>
      </c>
    </row>
    <row r="27" spans="1:11" s="6" customFormat="1" ht="14.25" customHeight="1" hidden="1" thickBot="1">
      <c r="A27" s="96" t="s">
        <v>18</v>
      </c>
      <c r="B27" s="90" t="s">
        <v>53</v>
      </c>
      <c r="C27" s="146"/>
      <c r="D27" s="92">
        <f t="shared" si="0"/>
        <v>0</v>
      </c>
      <c r="E27" s="93">
        <f t="shared" si="6"/>
        <v>0</v>
      </c>
      <c r="F27" s="133"/>
      <c r="G27" s="92">
        <f t="shared" si="1"/>
        <v>0</v>
      </c>
      <c r="H27" s="93">
        <f t="shared" si="2"/>
        <v>0</v>
      </c>
      <c r="I27" s="143"/>
      <c r="J27" s="92">
        <f t="shared" si="4"/>
        <v>0</v>
      </c>
      <c r="K27" s="95">
        <f t="shared" si="5"/>
        <v>0</v>
      </c>
    </row>
    <row r="28" spans="1:11" s="1" customFormat="1" ht="15" customHeight="1" hidden="1">
      <c r="A28" s="4"/>
      <c r="B28" s="39" t="s">
        <v>54</v>
      </c>
      <c r="C28" s="144"/>
      <c r="D28" s="18">
        <f t="shared" si="0"/>
        <v>0</v>
      </c>
      <c r="E28" s="30">
        <f t="shared" si="6"/>
        <v>0</v>
      </c>
      <c r="F28" s="136"/>
      <c r="G28" s="18">
        <f t="shared" si="1"/>
        <v>0</v>
      </c>
      <c r="H28" s="30">
        <f t="shared" si="2"/>
        <v>0</v>
      </c>
      <c r="I28" s="136"/>
      <c r="J28" s="18">
        <f t="shared" si="4"/>
        <v>0</v>
      </c>
      <c r="K28" s="19">
        <f t="shared" si="5"/>
        <v>0</v>
      </c>
    </row>
    <row r="29" spans="1:11" s="1" customFormat="1" ht="15" customHeight="1" hidden="1">
      <c r="A29" s="4"/>
      <c r="B29" s="37" t="s">
        <v>55</v>
      </c>
      <c r="C29" s="145"/>
      <c r="D29" s="12">
        <f t="shared" si="0"/>
        <v>0</v>
      </c>
      <c r="E29" s="31">
        <f t="shared" si="6"/>
        <v>0</v>
      </c>
      <c r="F29" s="130"/>
      <c r="G29" s="12">
        <f t="shared" si="1"/>
        <v>0</v>
      </c>
      <c r="H29" s="31">
        <f t="shared" si="2"/>
        <v>0</v>
      </c>
      <c r="I29" s="130"/>
      <c r="J29" s="12">
        <f t="shared" si="4"/>
        <v>0</v>
      </c>
      <c r="K29" s="13">
        <f t="shared" si="5"/>
        <v>0</v>
      </c>
    </row>
    <row r="30" spans="1:11" s="1" customFormat="1" ht="12.75" hidden="1">
      <c r="A30" s="4"/>
      <c r="B30" s="37" t="s">
        <v>56</v>
      </c>
      <c r="C30" s="145"/>
      <c r="D30" s="12">
        <f t="shared" si="0"/>
        <v>0</v>
      </c>
      <c r="E30" s="31">
        <f t="shared" si="6"/>
        <v>0</v>
      </c>
      <c r="F30" s="137"/>
      <c r="G30" s="12">
        <f t="shared" si="1"/>
        <v>0</v>
      </c>
      <c r="H30" s="31">
        <f t="shared" si="2"/>
        <v>0</v>
      </c>
      <c r="I30" s="130"/>
      <c r="J30" s="12">
        <f t="shared" si="4"/>
        <v>0</v>
      </c>
      <c r="K30" s="13">
        <f t="shared" si="5"/>
        <v>0</v>
      </c>
    </row>
    <row r="31" spans="1:11" s="1" customFormat="1" ht="18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6"/>
        <v>0</v>
      </c>
      <c r="F31" s="134"/>
      <c r="G31" s="12">
        <f t="shared" si="1"/>
        <v>0</v>
      </c>
      <c r="H31" s="31">
        <f t="shared" si="2"/>
        <v>0</v>
      </c>
      <c r="I31" s="130"/>
      <c r="J31" s="12">
        <f t="shared" si="4"/>
        <v>0</v>
      </c>
      <c r="K31" s="13">
        <f t="shared" si="5"/>
        <v>0</v>
      </c>
    </row>
    <row r="32" spans="1:11" s="1" customFormat="1" ht="16.5" customHeight="1" hidden="1" thickBot="1">
      <c r="A32" s="97" t="s">
        <v>75</v>
      </c>
      <c r="B32" s="90" t="s">
        <v>61</v>
      </c>
      <c r="C32" s="146"/>
      <c r="D32" s="92">
        <f t="shared" si="0"/>
        <v>0</v>
      </c>
      <c r="E32" s="93">
        <f t="shared" si="6"/>
        <v>0</v>
      </c>
      <c r="F32" s="133"/>
      <c r="G32" s="92">
        <f t="shared" si="1"/>
        <v>0</v>
      </c>
      <c r="H32" s="93">
        <f t="shared" si="2"/>
        <v>0</v>
      </c>
      <c r="I32" s="143"/>
      <c r="J32" s="92">
        <f t="shared" si="4"/>
        <v>0</v>
      </c>
      <c r="K32" s="95">
        <f t="shared" si="5"/>
        <v>0</v>
      </c>
    </row>
    <row r="33" spans="1:11" s="1" customFormat="1" ht="26.25" hidden="1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6"/>
        <v>0</v>
      </c>
      <c r="F33" s="133"/>
      <c r="G33" s="92">
        <f t="shared" si="1"/>
        <v>0</v>
      </c>
      <c r="H33" s="93">
        <f t="shared" si="2"/>
        <v>0</v>
      </c>
      <c r="I33" s="143"/>
      <c r="J33" s="92">
        <f t="shared" si="4"/>
        <v>0</v>
      </c>
      <c r="K33" s="95">
        <f t="shared" si="5"/>
        <v>0</v>
      </c>
    </row>
    <row r="34" spans="1:11" s="6" customFormat="1" ht="21" customHeight="1" hidden="1" thickBot="1">
      <c r="A34" s="96" t="s">
        <v>19</v>
      </c>
      <c r="B34" s="90" t="s">
        <v>58</v>
      </c>
      <c r="C34" s="146"/>
      <c r="D34" s="92">
        <f t="shared" si="0"/>
        <v>0</v>
      </c>
      <c r="E34" s="93">
        <f t="shared" si="6"/>
        <v>0</v>
      </c>
      <c r="F34" s="133"/>
      <c r="G34" s="92">
        <f t="shared" si="1"/>
        <v>0</v>
      </c>
      <c r="H34" s="93">
        <f t="shared" si="2"/>
        <v>0</v>
      </c>
      <c r="I34" s="143"/>
      <c r="J34" s="92">
        <f t="shared" si="4"/>
        <v>0</v>
      </c>
      <c r="K34" s="95">
        <f t="shared" si="5"/>
        <v>0</v>
      </c>
    </row>
    <row r="35" spans="1:11" s="1" customFormat="1" ht="12.75" hidden="1">
      <c r="A35" s="4"/>
      <c r="B35" s="39" t="s">
        <v>59</v>
      </c>
      <c r="C35" s="144"/>
      <c r="D35" s="24">
        <f t="shared" si="0"/>
        <v>0</v>
      </c>
      <c r="E35" s="35">
        <f t="shared" si="6"/>
        <v>0</v>
      </c>
      <c r="F35" s="136"/>
      <c r="G35" s="24">
        <f t="shared" si="1"/>
        <v>0</v>
      </c>
      <c r="H35" s="35">
        <f t="shared" si="2"/>
        <v>0</v>
      </c>
      <c r="I35" s="136"/>
      <c r="J35" s="24">
        <f t="shared" si="4"/>
        <v>0</v>
      </c>
      <c r="K35" s="25">
        <f t="shared" si="5"/>
        <v>0</v>
      </c>
    </row>
    <row r="36" spans="1:11" s="1" customFormat="1" ht="13.5" customHeight="1" hidden="1">
      <c r="A36" s="4"/>
      <c r="B36" s="42" t="s">
        <v>31</v>
      </c>
      <c r="C36" s="145"/>
      <c r="D36" s="26">
        <f t="shared" si="0"/>
        <v>0</v>
      </c>
      <c r="E36" s="36">
        <f t="shared" si="6"/>
        <v>0</v>
      </c>
      <c r="F36" s="130"/>
      <c r="G36" s="26">
        <f t="shared" si="1"/>
        <v>0</v>
      </c>
      <c r="H36" s="36">
        <f t="shared" si="2"/>
        <v>0</v>
      </c>
      <c r="I36" s="130"/>
      <c r="J36" s="26">
        <f t="shared" si="4"/>
        <v>0</v>
      </c>
      <c r="K36" s="27">
        <f t="shared" si="5"/>
        <v>0</v>
      </c>
    </row>
    <row r="37" spans="1:11" s="1" customFormat="1" ht="12" customHeight="1" hidden="1" thickBot="1">
      <c r="A37" s="16"/>
      <c r="B37" s="37" t="s">
        <v>84</v>
      </c>
      <c r="C37" s="145"/>
      <c r="D37" s="26">
        <f aca="true" t="shared" si="7" ref="D37:D58">C37*1000/$D$2</f>
        <v>0</v>
      </c>
      <c r="E37" s="36">
        <f t="shared" si="6"/>
        <v>0</v>
      </c>
      <c r="F37" s="138"/>
      <c r="G37" s="26">
        <f aca="true" t="shared" si="8" ref="G37:G58">F37*1000/$G$2</f>
        <v>0</v>
      </c>
      <c r="H37" s="36">
        <f aca="true" t="shared" si="9" ref="H37:H57">F37*100/F$58</f>
        <v>0</v>
      </c>
      <c r="I37" s="130"/>
      <c r="J37" s="26">
        <f aca="true" t="shared" si="10" ref="J37:J58">I37*1000/$J$2</f>
        <v>0</v>
      </c>
      <c r="K37" s="27">
        <f aca="true" t="shared" si="11" ref="K37:K57">I37*100/I$58</f>
        <v>0</v>
      </c>
    </row>
    <row r="38" spans="1:11" s="6" customFormat="1" ht="21" customHeight="1" hidden="1" thickBot="1">
      <c r="A38" s="96" t="s">
        <v>20</v>
      </c>
      <c r="B38" s="90" t="s">
        <v>32</v>
      </c>
      <c r="C38" s="146"/>
      <c r="D38" s="92">
        <f t="shared" si="7"/>
        <v>0</v>
      </c>
      <c r="E38" s="93">
        <f t="shared" si="6"/>
        <v>0</v>
      </c>
      <c r="F38" s="133"/>
      <c r="G38" s="92">
        <f t="shared" si="8"/>
        <v>0</v>
      </c>
      <c r="H38" s="93">
        <f t="shared" si="9"/>
        <v>0</v>
      </c>
      <c r="I38" s="143"/>
      <c r="J38" s="92">
        <f t="shared" si="10"/>
        <v>0</v>
      </c>
      <c r="K38" s="111">
        <f t="shared" si="11"/>
        <v>0</v>
      </c>
    </row>
    <row r="39" spans="1:11" s="1" customFormat="1" ht="12.75" hidden="1">
      <c r="A39" s="4"/>
      <c r="B39" s="39" t="s">
        <v>60</v>
      </c>
      <c r="C39" s="144"/>
      <c r="D39" s="18">
        <f t="shared" si="7"/>
        <v>0</v>
      </c>
      <c r="E39" s="30">
        <f t="shared" si="6"/>
        <v>0</v>
      </c>
      <c r="F39" s="136"/>
      <c r="G39" s="18">
        <f t="shared" si="8"/>
        <v>0</v>
      </c>
      <c r="H39" s="30">
        <f t="shared" si="9"/>
        <v>0</v>
      </c>
      <c r="I39" s="136"/>
      <c r="J39" s="18">
        <f t="shared" si="10"/>
        <v>0</v>
      </c>
      <c r="K39" s="19">
        <f t="shared" si="11"/>
        <v>0</v>
      </c>
    </row>
    <row r="40" spans="1:11" s="1" customFormat="1" ht="12.75" hidden="1">
      <c r="A40" s="4"/>
      <c r="B40" s="37" t="s">
        <v>34</v>
      </c>
      <c r="C40" s="145"/>
      <c r="D40" s="12">
        <f t="shared" si="7"/>
        <v>0</v>
      </c>
      <c r="E40" s="31">
        <f t="shared" si="6"/>
        <v>0</v>
      </c>
      <c r="F40" s="130"/>
      <c r="G40" s="12">
        <f t="shared" si="8"/>
        <v>0</v>
      </c>
      <c r="H40" s="31">
        <f t="shared" si="9"/>
        <v>0</v>
      </c>
      <c r="I40" s="130"/>
      <c r="J40" s="12">
        <f t="shared" si="10"/>
        <v>0</v>
      </c>
      <c r="K40" s="13">
        <f t="shared" si="11"/>
        <v>0</v>
      </c>
    </row>
    <row r="41" spans="1:11" s="1" customFormat="1" ht="12.75" hidden="1">
      <c r="A41" s="4"/>
      <c r="B41" s="37" t="s">
        <v>25</v>
      </c>
      <c r="C41" s="145"/>
      <c r="D41" s="12">
        <f t="shared" si="7"/>
        <v>0</v>
      </c>
      <c r="E41" s="31">
        <f t="shared" si="6"/>
        <v>0</v>
      </c>
      <c r="F41" s="130"/>
      <c r="G41" s="12">
        <f t="shared" si="8"/>
        <v>0</v>
      </c>
      <c r="H41" s="31">
        <f t="shared" si="9"/>
        <v>0</v>
      </c>
      <c r="I41" s="130"/>
      <c r="J41" s="12">
        <f t="shared" si="10"/>
        <v>0</v>
      </c>
      <c r="K41" s="13">
        <f t="shared" si="11"/>
        <v>0</v>
      </c>
    </row>
    <row r="42" spans="1:11" s="1" customFormat="1" ht="13.5" hidden="1" thickBot="1">
      <c r="A42" s="5"/>
      <c r="B42" s="37" t="s">
        <v>35</v>
      </c>
      <c r="C42" s="145"/>
      <c r="D42" s="12">
        <f t="shared" si="7"/>
        <v>0</v>
      </c>
      <c r="E42" s="31">
        <f t="shared" si="6"/>
        <v>0</v>
      </c>
      <c r="F42" s="131"/>
      <c r="G42" s="12">
        <f t="shared" si="8"/>
        <v>0</v>
      </c>
      <c r="H42" s="31">
        <f t="shared" si="9"/>
        <v>0</v>
      </c>
      <c r="I42" s="130"/>
      <c r="J42" s="12">
        <f t="shared" si="10"/>
        <v>0</v>
      </c>
      <c r="K42" s="13">
        <f t="shared" si="11"/>
        <v>0</v>
      </c>
    </row>
    <row r="43" spans="1:11" s="6" customFormat="1" ht="23.25" customHeight="1" hidden="1" thickBot="1">
      <c r="A43" s="96" t="s">
        <v>21</v>
      </c>
      <c r="B43" s="90" t="s">
        <v>64</v>
      </c>
      <c r="C43" s="146"/>
      <c r="D43" s="92">
        <f t="shared" si="7"/>
        <v>0</v>
      </c>
      <c r="E43" s="93">
        <f t="shared" si="6"/>
        <v>0</v>
      </c>
      <c r="F43" s="133"/>
      <c r="G43" s="92">
        <f t="shared" si="8"/>
        <v>0</v>
      </c>
      <c r="H43" s="93">
        <f t="shared" si="9"/>
        <v>0</v>
      </c>
      <c r="I43" s="143"/>
      <c r="J43" s="92">
        <f t="shared" si="10"/>
        <v>0</v>
      </c>
      <c r="K43" s="111">
        <f t="shared" si="11"/>
        <v>0</v>
      </c>
    </row>
    <row r="44" spans="1:11" s="1" customFormat="1" ht="33.75" customHeight="1" hidden="1" thickBot="1">
      <c r="A44" s="9"/>
      <c r="B44" s="159" t="s">
        <v>81</v>
      </c>
      <c r="C44" s="144"/>
      <c r="D44" s="18">
        <f t="shared" si="7"/>
        <v>0</v>
      </c>
      <c r="E44" s="30">
        <f t="shared" si="6"/>
        <v>0</v>
      </c>
      <c r="F44" s="141"/>
      <c r="G44" s="18">
        <f t="shared" si="8"/>
        <v>0</v>
      </c>
      <c r="H44" s="30">
        <f t="shared" si="9"/>
        <v>0</v>
      </c>
      <c r="I44" s="136"/>
      <c r="J44" s="18">
        <f t="shared" si="10"/>
        <v>0</v>
      </c>
      <c r="K44" s="19">
        <f t="shared" si="11"/>
        <v>0</v>
      </c>
    </row>
    <row r="45" spans="1:11" s="1" customFormat="1" ht="16.5" customHeight="1" hidden="1" thickBot="1">
      <c r="A45" s="4"/>
      <c r="B45" s="157" t="s">
        <v>79</v>
      </c>
      <c r="C45" s="145"/>
      <c r="D45" s="12">
        <f t="shared" si="7"/>
        <v>0</v>
      </c>
      <c r="E45" s="31">
        <f t="shared" si="6"/>
        <v>0</v>
      </c>
      <c r="F45" s="139"/>
      <c r="G45" s="12">
        <f t="shared" si="8"/>
        <v>0</v>
      </c>
      <c r="H45" s="31">
        <f t="shared" si="9"/>
        <v>0</v>
      </c>
      <c r="I45" s="130"/>
      <c r="J45" s="12">
        <f t="shared" si="10"/>
        <v>0</v>
      </c>
      <c r="K45" s="13">
        <f t="shared" si="11"/>
        <v>0</v>
      </c>
    </row>
    <row r="46" spans="1:11" s="1" customFormat="1" ht="18" customHeight="1" hidden="1" thickBot="1">
      <c r="A46" s="97" t="s">
        <v>77</v>
      </c>
      <c r="B46" s="90" t="s">
        <v>63</v>
      </c>
      <c r="C46" s="146"/>
      <c r="D46" s="92">
        <f t="shared" si="7"/>
        <v>0</v>
      </c>
      <c r="E46" s="93">
        <f t="shared" si="6"/>
        <v>0</v>
      </c>
      <c r="F46" s="133"/>
      <c r="G46" s="92">
        <f t="shared" si="8"/>
        <v>0</v>
      </c>
      <c r="H46" s="93">
        <f t="shared" si="9"/>
        <v>0</v>
      </c>
      <c r="I46" s="143"/>
      <c r="J46" s="92">
        <f t="shared" si="10"/>
        <v>0</v>
      </c>
      <c r="K46" s="95">
        <f t="shared" si="11"/>
        <v>0</v>
      </c>
    </row>
    <row r="47" spans="1:11" s="6" customFormat="1" ht="21" customHeight="1" thickBot="1">
      <c r="A47" s="97" t="s">
        <v>29</v>
      </c>
      <c r="B47" s="90" t="s">
        <v>65</v>
      </c>
      <c r="C47" s="146"/>
      <c r="D47" s="92">
        <f t="shared" si="7"/>
        <v>0</v>
      </c>
      <c r="E47" s="93">
        <f t="shared" si="6"/>
        <v>0</v>
      </c>
      <c r="F47" s="133"/>
      <c r="G47" s="92">
        <f t="shared" si="8"/>
        <v>0</v>
      </c>
      <c r="H47" s="93">
        <f t="shared" si="9"/>
        <v>0</v>
      </c>
      <c r="I47" s="143">
        <v>216</v>
      </c>
      <c r="J47" s="92">
        <f t="shared" si="10"/>
        <v>0.9225328652333239</v>
      </c>
      <c r="K47" s="95">
        <f t="shared" si="11"/>
        <v>9.747292418772563</v>
      </c>
    </row>
    <row r="48" spans="1:11" s="6" customFormat="1" ht="19.5" customHeight="1" hidden="1" thickBot="1">
      <c r="A48" s="96" t="s">
        <v>30</v>
      </c>
      <c r="B48" s="90" t="s">
        <v>66</v>
      </c>
      <c r="C48" s="146"/>
      <c r="D48" s="92">
        <f t="shared" si="7"/>
        <v>0</v>
      </c>
      <c r="E48" s="93">
        <f t="shared" si="6"/>
        <v>0</v>
      </c>
      <c r="F48" s="133"/>
      <c r="G48" s="92">
        <f t="shared" si="8"/>
        <v>0</v>
      </c>
      <c r="H48" s="93">
        <f t="shared" si="9"/>
        <v>0</v>
      </c>
      <c r="I48" s="143">
        <f aca="true" t="shared" si="12" ref="I48:I57">SUM(C48,F48)</f>
        <v>0</v>
      </c>
      <c r="J48" s="92">
        <f t="shared" si="10"/>
        <v>0</v>
      </c>
      <c r="K48" s="95">
        <f t="shared" si="11"/>
        <v>0</v>
      </c>
    </row>
    <row r="49" spans="1:11" s="1" customFormat="1" ht="17.25" customHeight="1" hidden="1">
      <c r="A49" s="4"/>
      <c r="B49" s="39" t="s">
        <v>67</v>
      </c>
      <c r="C49" s="144"/>
      <c r="D49" s="18">
        <f t="shared" si="7"/>
        <v>0</v>
      </c>
      <c r="E49" s="30">
        <f t="shared" si="6"/>
        <v>0</v>
      </c>
      <c r="F49" s="136"/>
      <c r="G49" s="18">
        <f t="shared" si="8"/>
        <v>0</v>
      </c>
      <c r="H49" s="30">
        <f t="shared" si="9"/>
        <v>0</v>
      </c>
      <c r="I49" s="136">
        <f t="shared" si="12"/>
        <v>0</v>
      </c>
      <c r="J49" s="18">
        <f t="shared" si="10"/>
        <v>0</v>
      </c>
      <c r="K49" s="19">
        <f t="shared" si="11"/>
        <v>0</v>
      </c>
    </row>
    <row r="50" spans="1:11" s="1" customFormat="1" ht="12.75" hidden="1">
      <c r="A50" s="4"/>
      <c r="B50" s="37" t="s">
        <v>71</v>
      </c>
      <c r="C50" s="145"/>
      <c r="D50" s="12">
        <f t="shared" si="7"/>
        <v>0</v>
      </c>
      <c r="E50" s="31">
        <f t="shared" si="6"/>
        <v>0</v>
      </c>
      <c r="F50" s="130"/>
      <c r="G50" s="12">
        <f t="shared" si="8"/>
        <v>0</v>
      </c>
      <c r="H50" s="31">
        <f t="shared" si="9"/>
        <v>0</v>
      </c>
      <c r="I50" s="130">
        <f t="shared" si="12"/>
        <v>0</v>
      </c>
      <c r="J50" s="12">
        <f t="shared" si="10"/>
        <v>0</v>
      </c>
      <c r="K50" s="13">
        <f t="shared" si="11"/>
        <v>0</v>
      </c>
    </row>
    <row r="51" spans="1:11" s="1" customFormat="1" ht="15.75" customHeight="1" hidden="1">
      <c r="A51" s="4"/>
      <c r="B51" s="37" t="s">
        <v>68</v>
      </c>
      <c r="C51" s="145"/>
      <c r="D51" s="12">
        <f t="shared" si="7"/>
        <v>0</v>
      </c>
      <c r="E51" s="31">
        <f t="shared" si="6"/>
        <v>0</v>
      </c>
      <c r="F51" s="130"/>
      <c r="G51" s="12">
        <f t="shared" si="8"/>
        <v>0</v>
      </c>
      <c r="H51" s="31">
        <f t="shared" si="9"/>
        <v>0</v>
      </c>
      <c r="I51" s="130">
        <f t="shared" si="12"/>
        <v>0</v>
      </c>
      <c r="J51" s="12">
        <f t="shared" si="10"/>
        <v>0</v>
      </c>
      <c r="K51" s="13">
        <f t="shared" si="11"/>
        <v>0</v>
      </c>
    </row>
    <row r="52" spans="1:11" s="1" customFormat="1" ht="12.75" hidden="1">
      <c r="A52" s="4"/>
      <c r="B52" s="37" t="s">
        <v>72</v>
      </c>
      <c r="C52" s="145"/>
      <c r="D52" s="12">
        <f t="shared" si="7"/>
        <v>0</v>
      </c>
      <c r="E52" s="31">
        <f t="shared" si="6"/>
        <v>0</v>
      </c>
      <c r="F52" s="130"/>
      <c r="G52" s="12">
        <f t="shared" si="8"/>
        <v>0</v>
      </c>
      <c r="H52" s="31">
        <f t="shared" si="9"/>
        <v>0</v>
      </c>
      <c r="I52" s="130">
        <f t="shared" si="12"/>
        <v>0</v>
      </c>
      <c r="J52" s="12">
        <f t="shared" si="10"/>
        <v>0</v>
      </c>
      <c r="K52" s="13">
        <f t="shared" si="11"/>
        <v>0</v>
      </c>
    </row>
    <row r="53" spans="1:11" s="1" customFormat="1" ht="16.5" customHeight="1" hidden="1">
      <c r="A53" s="4"/>
      <c r="B53" s="37" t="s">
        <v>69</v>
      </c>
      <c r="C53" s="145"/>
      <c r="D53" s="12">
        <f t="shared" si="7"/>
        <v>0</v>
      </c>
      <c r="E53" s="31">
        <f t="shared" si="6"/>
        <v>0</v>
      </c>
      <c r="F53" s="130"/>
      <c r="G53" s="12">
        <f t="shared" si="8"/>
        <v>0</v>
      </c>
      <c r="H53" s="31">
        <f t="shared" si="9"/>
        <v>0</v>
      </c>
      <c r="I53" s="130">
        <f t="shared" si="12"/>
        <v>0</v>
      </c>
      <c r="J53" s="12">
        <f t="shared" si="10"/>
        <v>0</v>
      </c>
      <c r="K53" s="13">
        <f t="shared" si="11"/>
        <v>0</v>
      </c>
    </row>
    <row r="54" spans="1:11" s="1" customFormat="1" ht="12" customHeight="1" hidden="1">
      <c r="A54" s="4"/>
      <c r="B54" s="37" t="s">
        <v>73</v>
      </c>
      <c r="C54" s="145"/>
      <c r="D54" s="12">
        <f t="shared" si="7"/>
        <v>0</v>
      </c>
      <c r="E54" s="31">
        <f t="shared" si="6"/>
        <v>0</v>
      </c>
      <c r="F54" s="130"/>
      <c r="G54" s="12">
        <f t="shared" si="8"/>
        <v>0</v>
      </c>
      <c r="H54" s="31">
        <f t="shared" si="9"/>
        <v>0</v>
      </c>
      <c r="I54" s="130">
        <f t="shared" si="12"/>
        <v>0</v>
      </c>
      <c r="J54" s="12">
        <f t="shared" si="10"/>
        <v>0</v>
      </c>
      <c r="K54" s="13">
        <f t="shared" si="11"/>
        <v>0</v>
      </c>
    </row>
    <row r="55" spans="1:11" s="1" customFormat="1" ht="16.5" customHeight="1" hidden="1">
      <c r="A55" s="4"/>
      <c r="B55" s="37" t="s">
        <v>70</v>
      </c>
      <c r="C55" s="145"/>
      <c r="D55" s="12">
        <f t="shared" si="7"/>
        <v>0</v>
      </c>
      <c r="E55" s="31">
        <f t="shared" si="6"/>
        <v>0</v>
      </c>
      <c r="F55" s="130"/>
      <c r="G55" s="12">
        <f t="shared" si="8"/>
        <v>0</v>
      </c>
      <c r="H55" s="31">
        <f t="shared" si="9"/>
        <v>0</v>
      </c>
      <c r="I55" s="130">
        <f t="shared" si="12"/>
        <v>0</v>
      </c>
      <c r="J55" s="12">
        <f t="shared" si="10"/>
        <v>0</v>
      </c>
      <c r="K55" s="13">
        <f t="shared" si="11"/>
        <v>0</v>
      </c>
    </row>
    <row r="56" spans="1:11" s="1" customFormat="1" ht="12.75" hidden="1">
      <c r="A56" s="4"/>
      <c r="B56" s="37" t="s">
        <v>74</v>
      </c>
      <c r="C56" s="145"/>
      <c r="D56" s="12">
        <f t="shared" si="7"/>
        <v>0</v>
      </c>
      <c r="E56" s="31">
        <f t="shared" si="6"/>
        <v>0</v>
      </c>
      <c r="F56" s="130"/>
      <c r="G56" s="12">
        <f t="shared" si="8"/>
        <v>0</v>
      </c>
      <c r="H56" s="31">
        <f t="shared" si="9"/>
        <v>0</v>
      </c>
      <c r="I56" s="130">
        <f t="shared" si="12"/>
        <v>0</v>
      </c>
      <c r="J56" s="12">
        <f t="shared" si="10"/>
        <v>0</v>
      </c>
      <c r="K56" s="13">
        <f t="shared" si="11"/>
        <v>0</v>
      </c>
    </row>
    <row r="57" spans="1:11" s="1" customFormat="1" ht="13.5" hidden="1" thickBot="1">
      <c r="A57" s="4"/>
      <c r="B57" s="37" t="s">
        <v>33</v>
      </c>
      <c r="C57" s="150"/>
      <c r="D57" s="12">
        <f t="shared" si="7"/>
        <v>0</v>
      </c>
      <c r="E57" s="31">
        <f t="shared" si="6"/>
        <v>0</v>
      </c>
      <c r="F57" s="137"/>
      <c r="G57" s="12">
        <f t="shared" si="8"/>
        <v>0</v>
      </c>
      <c r="H57" s="31">
        <f t="shared" si="9"/>
        <v>0</v>
      </c>
      <c r="I57" s="130">
        <f t="shared" si="12"/>
        <v>0</v>
      </c>
      <c r="J57" s="12">
        <f t="shared" si="10"/>
        <v>0</v>
      </c>
      <c r="K57" s="13">
        <f t="shared" si="11"/>
        <v>0</v>
      </c>
    </row>
    <row r="58" spans="1:11" s="6" customFormat="1" ht="18.75" customHeight="1" thickBot="1">
      <c r="A58" s="80"/>
      <c r="B58" s="81" t="s">
        <v>22</v>
      </c>
      <c r="C58" s="146">
        <f>C48+C47+C46+C43+C38+C34+C33+C32+C27+C22+C18+C17+C16+C14+C13+C11+C10+C8+C5</f>
        <v>0</v>
      </c>
      <c r="D58" s="213">
        <f t="shared" si="7"/>
        <v>0</v>
      </c>
      <c r="E58" s="32"/>
      <c r="F58" s="143">
        <f>F48+F47+F46+F43+F38+F34+F33+F32+F27+F22+F18+F17+F16+F14+F13+F11+F10+F8+F5</f>
        <v>2000</v>
      </c>
      <c r="G58" s="214">
        <f t="shared" si="8"/>
        <v>10.084737002664891</v>
      </c>
      <c r="H58" s="32"/>
      <c r="I58" s="143">
        <f>I48+I47+I46+I43+I38+I34+I33+I32+I27+I22+I18+I17+I16+I14+I13+I11+I10+I8+I5</f>
        <v>2216</v>
      </c>
      <c r="J58" s="214">
        <f t="shared" si="10"/>
        <v>9.464503839615952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1" zoomScaleNormal="91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4" sqref="F1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hidden="1" thickBot="1">
      <c r="A5" s="88" t="s">
        <v>9</v>
      </c>
      <c r="B5" s="152" t="s">
        <v>26</v>
      </c>
      <c r="C5" s="143"/>
      <c r="D5" s="92">
        <f aca="true" t="shared" si="0" ref="D5:D36">C5*1000/$D$2</f>
        <v>0</v>
      </c>
      <c r="E5" s="93">
        <f aca="true" t="shared" si="1" ref="E5:E36">C5*100/C$58</f>
        <v>0</v>
      </c>
      <c r="F5" s="133"/>
      <c r="G5" s="92">
        <f aca="true" t="shared" si="2" ref="G5:G36">F5*1000/$G$2</f>
        <v>0</v>
      </c>
      <c r="H5" s="93">
        <f aca="true" t="shared" si="3" ref="H5:H36">F5*100/F$58</f>
        <v>0</v>
      </c>
      <c r="I5" s="143">
        <f aca="true" t="shared" si="4" ref="I5:I36">SUM(C5,F5)</f>
        <v>0</v>
      </c>
      <c r="J5" s="92">
        <f aca="true" t="shared" si="5" ref="J5:J36">I5*1000/$J$2</f>
        <v>0</v>
      </c>
      <c r="K5" s="95">
        <f aca="true" t="shared" si="6" ref="K5:K36">I5*100/I$58</f>
        <v>0</v>
      </c>
    </row>
    <row r="6" spans="1:11" s="1" customFormat="1" ht="12.75" customHeight="1" hidden="1">
      <c r="A6" s="4"/>
      <c r="B6" s="39" t="s">
        <v>36</v>
      </c>
      <c r="C6" s="144"/>
      <c r="D6" s="18">
        <f t="shared" si="0"/>
        <v>0</v>
      </c>
      <c r="E6" s="30">
        <f t="shared" si="1"/>
        <v>0</v>
      </c>
      <c r="F6" s="136"/>
      <c r="G6" s="18">
        <f t="shared" si="2"/>
        <v>0</v>
      </c>
      <c r="H6" s="30">
        <f t="shared" si="3"/>
        <v>0</v>
      </c>
      <c r="I6" s="136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hidden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/>
      <c r="G7" s="14">
        <f t="shared" si="2"/>
        <v>0</v>
      </c>
      <c r="H7" s="34">
        <f t="shared" si="3"/>
        <v>0</v>
      </c>
      <c r="I7" s="138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hidden="1" thickBot="1">
      <c r="A8" s="88" t="s">
        <v>10</v>
      </c>
      <c r="B8" s="98" t="s">
        <v>38</v>
      </c>
      <c r="C8" s="146"/>
      <c r="D8" s="92">
        <f t="shared" si="0"/>
        <v>0</v>
      </c>
      <c r="E8" s="93">
        <f t="shared" si="1"/>
        <v>0</v>
      </c>
      <c r="F8" s="133"/>
      <c r="G8" s="92">
        <f t="shared" si="2"/>
        <v>0</v>
      </c>
      <c r="H8" s="93">
        <f t="shared" si="3"/>
        <v>0</v>
      </c>
      <c r="I8" s="143">
        <f t="shared" si="4"/>
        <v>0</v>
      </c>
      <c r="J8" s="92">
        <f t="shared" si="5"/>
        <v>0</v>
      </c>
      <c r="K8" s="95">
        <f t="shared" si="6"/>
        <v>0</v>
      </c>
    </row>
    <row r="9" spans="1:11" s="1" customFormat="1" ht="15" customHeight="1" hidden="1" thickBot="1">
      <c r="A9" s="16"/>
      <c r="B9" s="39" t="s">
        <v>39</v>
      </c>
      <c r="C9" s="144"/>
      <c r="D9" s="18">
        <f t="shared" si="0"/>
        <v>0</v>
      </c>
      <c r="E9" s="30">
        <f t="shared" si="1"/>
        <v>0</v>
      </c>
      <c r="F9" s="131"/>
      <c r="G9" s="18">
        <f t="shared" si="2"/>
        <v>0</v>
      </c>
      <c r="H9" s="30">
        <f t="shared" si="3"/>
        <v>0</v>
      </c>
      <c r="I9" s="136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hidden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/>
      <c r="G10" s="92">
        <f t="shared" si="2"/>
        <v>0</v>
      </c>
      <c r="H10" s="93">
        <f t="shared" si="3"/>
        <v>0</v>
      </c>
      <c r="I10" s="143">
        <f t="shared" si="4"/>
        <v>0</v>
      </c>
      <c r="J10" s="92">
        <f t="shared" si="5"/>
        <v>0</v>
      </c>
      <c r="K10" s="95">
        <f t="shared" si="6"/>
        <v>0</v>
      </c>
    </row>
    <row r="11" spans="1:11" s="6" customFormat="1" ht="30" customHeight="1" hidden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/>
      <c r="G11" s="92">
        <f t="shared" si="2"/>
        <v>0</v>
      </c>
      <c r="H11" s="93">
        <f t="shared" si="3"/>
        <v>0</v>
      </c>
      <c r="I11" s="143">
        <f t="shared" si="4"/>
        <v>0</v>
      </c>
      <c r="J11" s="92">
        <f t="shared" si="5"/>
        <v>0</v>
      </c>
      <c r="K11" s="95">
        <f t="shared" si="6"/>
        <v>0</v>
      </c>
    </row>
    <row r="12" spans="1:11" s="6" customFormat="1" ht="16.5" customHeight="1" hidden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/>
      <c r="G12" s="28">
        <f t="shared" si="2"/>
        <v>0</v>
      </c>
      <c r="H12" s="33">
        <f t="shared" si="3"/>
        <v>0</v>
      </c>
      <c r="I12" s="131">
        <f t="shared" si="4"/>
        <v>0</v>
      </c>
      <c r="J12" s="28">
        <f t="shared" si="5"/>
        <v>0</v>
      </c>
      <c r="K12" s="29">
        <f t="shared" si="6"/>
        <v>0</v>
      </c>
    </row>
    <row r="13" spans="1:11" s="6" customFormat="1" ht="15" customHeight="1" thickBot="1">
      <c r="A13" s="97" t="s">
        <v>13</v>
      </c>
      <c r="B13" s="98" t="s">
        <v>42</v>
      </c>
      <c r="C13" s="160">
        <v>1</v>
      </c>
      <c r="D13" s="100">
        <f t="shared" si="0"/>
        <v>0.027918533718609098</v>
      </c>
      <c r="E13" s="101">
        <f t="shared" si="1"/>
        <v>100</v>
      </c>
      <c r="F13" s="133">
        <v>594</v>
      </c>
      <c r="G13" s="100">
        <f t="shared" si="2"/>
        <v>2.9951668897914727</v>
      </c>
      <c r="H13" s="101">
        <f t="shared" si="3"/>
        <v>100</v>
      </c>
      <c r="I13" s="161">
        <v>595</v>
      </c>
      <c r="J13" s="100">
        <f t="shared" si="5"/>
        <v>2.541236364878832</v>
      </c>
      <c r="K13" s="102">
        <f t="shared" si="6"/>
        <v>100</v>
      </c>
    </row>
    <row r="14" spans="1:11" s="6" customFormat="1" ht="15.75" customHeight="1" thickBot="1">
      <c r="A14" s="96" t="s">
        <v>14</v>
      </c>
      <c r="B14" s="90" t="s">
        <v>43</v>
      </c>
      <c r="C14" s="146"/>
      <c r="D14" s="92">
        <f t="shared" si="0"/>
        <v>0</v>
      </c>
      <c r="E14" s="93">
        <f t="shared" si="1"/>
        <v>0</v>
      </c>
      <c r="F14" s="133"/>
      <c r="G14" s="92">
        <f t="shared" si="2"/>
        <v>0</v>
      </c>
      <c r="H14" s="93">
        <f t="shared" si="3"/>
        <v>0</v>
      </c>
      <c r="I14" s="143">
        <f t="shared" si="4"/>
        <v>0</v>
      </c>
      <c r="J14" s="92">
        <f t="shared" si="5"/>
        <v>0</v>
      </c>
      <c r="K14" s="111">
        <f t="shared" si="6"/>
        <v>0</v>
      </c>
    </row>
    <row r="15" spans="1:11" s="1" customFormat="1" ht="15.75" customHeight="1" thickBot="1">
      <c r="A15" s="4"/>
      <c r="B15" s="41" t="s">
        <v>44</v>
      </c>
      <c r="C15" s="148"/>
      <c r="D15" s="14">
        <f t="shared" si="0"/>
        <v>0</v>
      </c>
      <c r="E15" s="34">
        <f t="shared" si="1"/>
        <v>0</v>
      </c>
      <c r="F15" s="131"/>
      <c r="G15" s="14">
        <f t="shared" si="2"/>
        <v>0</v>
      </c>
      <c r="H15" s="34">
        <f t="shared" si="3"/>
        <v>0</v>
      </c>
      <c r="I15" s="138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hidden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1"/>
        <v>0</v>
      </c>
      <c r="F16" s="133"/>
      <c r="G16" s="105">
        <f t="shared" si="2"/>
        <v>0</v>
      </c>
      <c r="H16" s="106">
        <f t="shared" si="3"/>
        <v>0</v>
      </c>
      <c r="I16" s="133">
        <f t="shared" si="4"/>
        <v>0</v>
      </c>
      <c r="J16" s="105">
        <f t="shared" si="5"/>
        <v>0</v>
      </c>
      <c r="K16" s="107">
        <f t="shared" si="6"/>
        <v>0</v>
      </c>
    </row>
    <row r="17" spans="1:11" s="6" customFormat="1" ht="18" customHeight="1" hidden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1"/>
        <v>0</v>
      </c>
      <c r="F17" s="135"/>
      <c r="G17" s="92">
        <f t="shared" si="2"/>
        <v>0</v>
      </c>
      <c r="H17" s="93">
        <f t="shared" si="3"/>
        <v>0</v>
      </c>
      <c r="I17" s="143">
        <f t="shared" si="4"/>
        <v>0</v>
      </c>
      <c r="J17" s="92">
        <f t="shared" si="5"/>
        <v>0</v>
      </c>
      <c r="K17" s="95">
        <f t="shared" si="6"/>
        <v>0</v>
      </c>
    </row>
    <row r="18" spans="1:11" s="6" customFormat="1" ht="18" customHeight="1" hidden="1" thickBot="1">
      <c r="A18" s="96" t="s">
        <v>17</v>
      </c>
      <c r="B18" s="154" t="s">
        <v>46</v>
      </c>
      <c r="C18" s="146"/>
      <c r="D18" s="92">
        <f t="shared" si="0"/>
        <v>0</v>
      </c>
      <c r="E18" s="93">
        <f t="shared" si="1"/>
        <v>0</v>
      </c>
      <c r="F18" s="133"/>
      <c r="G18" s="92">
        <f t="shared" si="2"/>
        <v>0</v>
      </c>
      <c r="H18" s="93">
        <f t="shared" si="3"/>
        <v>0</v>
      </c>
      <c r="I18" s="143">
        <f t="shared" si="4"/>
        <v>0</v>
      </c>
      <c r="J18" s="92">
        <f t="shared" si="5"/>
        <v>0</v>
      </c>
      <c r="K18" s="95">
        <f t="shared" si="6"/>
        <v>0</v>
      </c>
    </row>
    <row r="19" spans="1:11" s="1" customFormat="1" ht="14.25" customHeight="1" hidden="1">
      <c r="A19" s="4"/>
      <c r="B19" s="37" t="s">
        <v>47</v>
      </c>
      <c r="C19" s="144"/>
      <c r="D19" s="18">
        <f t="shared" si="0"/>
        <v>0</v>
      </c>
      <c r="E19" s="30">
        <f t="shared" si="1"/>
        <v>0</v>
      </c>
      <c r="F19" s="136"/>
      <c r="G19" s="18">
        <f t="shared" si="2"/>
        <v>0</v>
      </c>
      <c r="H19" s="30">
        <f t="shared" si="3"/>
        <v>0</v>
      </c>
      <c r="I19" s="136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 hidden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/>
      <c r="G20" s="12">
        <f t="shared" si="2"/>
        <v>0</v>
      </c>
      <c r="H20" s="31">
        <f t="shared" si="3"/>
        <v>0</v>
      </c>
      <c r="I20" s="130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hidden="1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/>
      <c r="G21" s="12">
        <f t="shared" si="2"/>
        <v>0</v>
      </c>
      <c r="H21" s="31">
        <f t="shared" si="3"/>
        <v>0</v>
      </c>
      <c r="I21" s="130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hidden="1" thickBot="1">
      <c r="A22" s="96" t="s">
        <v>28</v>
      </c>
      <c r="B22" s="90" t="s">
        <v>50</v>
      </c>
      <c r="C22" s="146"/>
      <c r="D22" s="92">
        <f t="shared" si="0"/>
        <v>0</v>
      </c>
      <c r="E22" s="93">
        <f t="shared" si="1"/>
        <v>0</v>
      </c>
      <c r="F22" s="133"/>
      <c r="G22" s="92">
        <f t="shared" si="2"/>
        <v>0</v>
      </c>
      <c r="H22" s="93">
        <f t="shared" si="3"/>
        <v>0</v>
      </c>
      <c r="I22" s="143">
        <f t="shared" si="4"/>
        <v>0</v>
      </c>
      <c r="J22" s="92">
        <f t="shared" si="5"/>
        <v>0</v>
      </c>
      <c r="K22" s="95">
        <f t="shared" si="6"/>
        <v>0</v>
      </c>
    </row>
    <row r="23" spans="1:11" s="1" customFormat="1" ht="15.75" customHeight="1" hidden="1">
      <c r="A23" s="4"/>
      <c r="B23" s="39" t="s">
        <v>51</v>
      </c>
      <c r="C23" s="144"/>
      <c r="D23" s="18">
        <f t="shared" si="0"/>
        <v>0</v>
      </c>
      <c r="E23" s="30">
        <f t="shared" si="1"/>
        <v>0</v>
      </c>
      <c r="F23" s="136"/>
      <c r="G23" s="18">
        <f t="shared" si="2"/>
        <v>0</v>
      </c>
      <c r="H23" s="30">
        <f t="shared" si="3"/>
        <v>0</v>
      </c>
      <c r="I23" s="136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 hidden="1">
      <c r="A24" s="4"/>
      <c r="B24" s="37" t="s">
        <v>52</v>
      </c>
      <c r="C24" s="145"/>
      <c r="D24" s="12">
        <f t="shared" si="0"/>
        <v>0</v>
      </c>
      <c r="E24" s="31">
        <f t="shared" si="1"/>
        <v>0</v>
      </c>
      <c r="F24" s="130"/>
      <c r="G24" s="12">
        <f t="shared" si="2"/>
        <v>0</v>
      </c>
      <c r="H24" s="31">
        <f t="shared" si="3"/>
        <v>0</v>
      </c>
      <c r="I24" s="130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 hidden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/>
      <c r="G25" s="12">
        <f t="shared" si="2"/>
        <v>0</v>
      </c>
      <c r="H25" s="31">
        <f t="shared" si="3"/>
        <v>0</v>
      </c>
      <c r="I25" s="130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hidden="1" thickBot="1">
      <c r="A26" s="4"/>
      <c r="B26" s="37" t="s">
        <v>86</v>
      </c>
      <c r="C26" s="145"/>
      <c r="D26" s="12">
        <f t="shared" si="0"/>
        <v>0</v>
      </c>
      <c r="E26" s="31">
        <f t="shared" si="1"/>
        <v>0</v>
      </c>
      <c r="F26" s="131"/>
      <c r="G26" s="12">
        <f t="shared" si="2"/>
        <v>0</v>
      </c>
      <c r="H26" s="31">
        <f t="shared" si="3"/>
        <v>0</v>
      </c>
      <c r="I26" s="130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hidden="1" thickBot="1">
      <c r="A27" s="96" t="s">
        <v>18</v>
      </c>
      <c r="B27" s="90" t="s">
        <v>53</v>
      </c>
      <c r="C27" s="146"/>
      <c r="D27" s="92">
        <f t="shared" si="0"/>
        <v>0</v>
      </c>
      <c r="E27" s="93">
        <f t="shared" si="1"/>
        <v>0</v>
      </c>
      <c r="F27" s="133"/>
      <c r="G27" s="92">
        <f t="shared" si="2"/>
        <v>0</v>
      </c>
      <c r="H27" s="93">
        <f t="shared" si="3"/>
        <v>0</v>
      </c>
      <c r="I27" s="143">
        <f t="shared" si="4"/>
        <v>0</v>
      </c>
      <c r="J27" s="92">
        <f t="shared" si="5"/>
        <v>0</v>
      </c>
      <c r="K27" s="95">
        <f t="shared" si="6"/>
        <v>0</v>
      </c>
    </row>
    <row r="28" spans="1:11" s="1" customFormat="1" ht="15" customHeight="1" hidden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36"/>
      <c r="G28" s="18">
        <f t="shared" si="2"/>
        <v>0</v>
      </c>
      <c r="H28" s="30">
        <f t="shared" si="3"/>
        <v>0</v>
      </c>
      <c r="I28" s="136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 hidden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130"/>
      <c r="G29" s="12">
        <f t="shared" si="2"/>
        <v>0</v>
      </c>
      <c r="H29" s="31">
        <f t="shared" si="3"/>
        <v>0</v>
      </c>
      <c r="I29" s="130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 hidden="1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37"/>
      <c r="G30" s="12">
        <f t="shared" si="2"/>
        <v>0</v>
      </c>
      <c r="H30" s="31">
        <f t="shared" si="3"/>
        <v>0</v>
      </c>
      <c r="I30" s="130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34"/>
      <c r="G31" s="12">
        <f t="shared" si="2"/>
        <v>0</v>
      </c>
      <c r="H31" s="31">
        <f t="shared" si="3"/>
        <v>0</v>
      </c>
      <c r="I31" s="130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hidden="1" thickBot="1">
      <c r="A32" s="97" t="s">
        <v>75</v>
      </c>
      <c r="B32" s="90" t="s">
        <v>61</v>
      </c>
      <c r="C32" s="146"/>
      <c r="D32" s="92">
        <f t="shared" si="0"/>
        <v>0</v>
      </c>
      <c r="E32" s="93">
        <f t="shared" si="1"/>
        <v>0</v>
      </c>
      <c r="F32" s="133"/>
      <c r="G32" s="92">
        <f t="shared" si="2"/>
        <v>0</v>
      </c>
      <c r="H32" s="93">
        <f t="shared" si="3"/>
        <v>0</v>
      </c>
      <c r="I32" s="143">
        <f t="shared" si="4"/>
        <v>0</v>
      </c>
      <c r="J32" s="92">
        <f t="shared" si="5"/>
        <v>0</v>
      </c>
      <c r="K32" s="95">
        <f t="shared" si="6"/>
        <v>0</v>
      </c>
    </row>
    <row r="33" spans="1:11" s="1" customFormat="1" ht="26.25" hidden="1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/>
      <c r="G33" s="92">
        <f t="shared" si="2"/>
        <v>0</v>
      </c>
      <c r="H33" s="93">
        <f t="shared" si="3"/>
        <v>0</v>
      </c>
      <c r="I33" s="143">
        <f t="shared" si="4"/>
        <v>0</v>
      </c>
      <c r="J33" s="92">
        <f t="shared" si="5"/>
        <v>0</v>
      </c>
      <c r="K33" s="95">
        <f t="shared" si="6"/>
        <v>0</v>
      </c>
    </row>
    <row r="34" spans="1:11" s="6" customFormat="1" ht="21" customHeight="1" hidden="1" thickBot="1">
      <c r="A34" s="96" t="s">
        <v>19</v>
      </c>
      <c r="B34" s="90" t="s">
        <v>58</v>
      </c>
      <c r="C34" s="146"/>
      <c r="D34" s="92">
        <f t="shared" si="0"/>
        <v>0</v>
      </c>
      <c r="E34" s="93">
        <f t="shared" si="1"/>
        <v>0</v>
      </c>
      <c r="F34" s="133"/>
      <c r="G34" s="92">
        <f t="shared" si="2"/>
        <v>0</v>
      </c>
      <c r="H34" s="93">
        <f t="shared" si="3"/>
        <v>0</v>
      </c>
      <c r="I34" s="143">
        <f t="shared" si="4"/>
        <v>0</v>
      </c>
      <c r="J34" s="92">
        <f t="shared" si="5"/>
        <v>0</v>
      </c>
      <c r="K34" s="95">
        <f t="shared" si="6"/>
        <v>0</v>
      </c>
    </row>
    <row r="35" spans="1:11" s="1" customFormat="1" ht="12.75" hidden="1">
      <c r="A35" s="4"/>
      <c r="B35" s="39" t="s">
        <v>59</v>
      </c>
      <c r="C35" s="144"/>
      <c r="D35" s="24">
        <f t="shared" si="0"/>
        <v>0</v>
      </c>
      <c r="E35" s="35">
        <f t="shared" si="1"/>
        <v>0</v>
      </c>
      <c r="F35" s="136"/>
      <c r="G35" s="24">
        <f t="shared" si="2"/>
        <v>0</v>
      </c>
      <c r="H35" s="35">
        <f t="shared" si="3"/>
        <v>0</v>
      </c>
      <c r="I35" s="136">
        <f t="shared" si="4"/>
        <v>0</v>
      </c>
      <c r="J35" s="24">
        <f t="shared" si="5"/>
        <v>0</v>
      </c>
      <c r="K35" s="25">
        <f t="shared" si="6"/>
        <v>0</v>
      </c>
    </row>
    <row r="36" spans="1:11" s="1" customFormat="1" ht="13.5" customHeight="1" hidden="1">
      <c r="A36" s="4"/>
      <c r="B36" s="42" t="s">
        <v>31</v>
      </c>
      <c r="C36" s="145"/>
      <c r="D36" s="26">
        <f t="shared" si="0"/>
        <v>0</v>
      </c>
      <c r="E36" s="36">
        <f t="shared" si="1"/>
        <v>0</v>
      </c>
      <c r="F36" s="130"/>
      <c r="G36" s="26">
        <f t="shared" si="2"/>
        <v>0</v>
      </c>
      <c r="H36" s="36">
        <f t="shared" si="3"/>
        <v>0</v>
      </c>
      <c r="I36" s="130">
        <f t="shared" si="4"/>
        <v>0</v>
      </c>
      <c r="J36" s="26">
        <f t="shared" si="5"/>
        <v>0</v>
      </c>
      <c r="K36" s="27">
        <f t="shared" si="6"/>
        <v>0</v>
      </c>
    </row>
    <row r="37" spans="1:11" s="1" customFormat="1" ht="12" customHeight="1" hidden="1" thickBot="1">
      <c r="A37" s="16"/>
      <c r="B37" s="37" t="s">
        <v>84</v>
      </c>
      <c r="C37" s="145"/>
      <c r="D37" s="26">
        <f aca="true" t="shared" si="7" ref="D37:D58">C37*1000/$D$2</f>
        <v>0</v>
      </c>
      <c r="E37" s="36">
        <f aca="true" t="shared" si="8" ref="E37:E57">C37*100/C$58</f>
        <v>0</v>
      </c>
      <c r="F37" s="138"/>
      <c r="G37" s="26">
        <f aca="true" t="shared" si="9" ref="G37:G58">F37*1000/$G$2</f>
        <v>0</v>
      </c>
      <c r="H37" s="36">
        <f aca="true" t="shared" si="10" ref="H37:H57">F37*100/F$58</f>
        <v>0</v>
      </c>
      <c r="I37" s="130">
        <f aca="true" t="shared" si="11" ref="I37:I57">SUM(C37,F37)</f>
        <v>0</v>
      </c>
      <c r="J37" s="26">
        <f aca="true" t="shared" si="12" ref="J37:J58">I37*1000/$J$2</f>
        <v>0</v>
      </c>
      <c r="K37" s="27">
        <f aca="true" t="shared" si="13" ref="K37:K57">I37*100/I$58</f>
        <v>0</v>
      </c>
    </row>
    <row r="38" spans="1:11" s="6" customFormat="1" ht="21" customHeight="1" hidden="1" thickBot="1">
      <c r="A38" s="96" t="s">
        <v>20</v>
      </c>
      <c r="B38" s="90" t="s">
        <v>32</v>
      </c>
      <c r="C38" s="146"/>
      <c r="D38" s="92">
        <f t="shared" si="7"/>
        <v>0</v>
      </c>
      <c r="E38" s="93">
        <f t="shared" si="8"/>
        <v>0</v>
      </c>
      <c r="F38" s="133"/>
      <c r="G38" s="92">
        <f t="shared" si="9"/>
        <v>0</v>
      </c>
      <c r="H38" s="93">
        <f t="shared" si="10"/>
        <v>0</v>
      </c>
      <c r="I38" s="143">
        <f t="shared" si="11"/>
        <v>0</v>
      </c>
      <c r="J38" s="92">
        <f t="shared" si="12"/>
        <v>0</v>
      </c>
      <c r="K38" s="111">
        <f t="shared" si="13"/>
        <v>0</v>
      </c>
    </row>
    <row r="39" spans="1:11" s="1" customFormat="1" ht="12.75" hidden="1">
      <c r="A39" s="4"/>
      <c r="B39" s="39" t="s">
        <v>60</v>
      </c>
      <c r="C39" s="144"/>
      <c r="D39" s="18">
        <f t="shared" si="7"/>
        <v>0</v>
      </c>
      <c r="E39" s="30">
        <f t="shared" si="8"/>
        <v>0</v>
      </c>
      <c r="F39" s="136"/>
      <c r="G39" s="18">
        <f t="shared" si="9"/>
        <v>0</v>
      </c>
      <c r="H39" s="30">
        <f t="shared" si="10"/>
        <v>0</v>
      </c>
      <c r="I39" s="136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 hidden="1">
      <c r="A40" s="4"/>
      <c r="B40" s="37" t="s">
        <v>34</v>
      </c>
      <c r="C40" s="145"/>
      <c r="D40" s="12">
        <f t="shared" si="7"/>
        <v>0</v>
      </c>
      <c r="E40" s="31">
        <f t="shared" si="8"/>
        <v>0</v>
      </c>
      <c r="F40" s="130"/>
      <c r="G40" s="12">
        <f t="shared" si="9"/>
        <v>0</v>
      </c>
      <c r="H40" s="31">
        <f t="shared" si="10"/>
        <v>0</v>
      </c>
      <c r="I40" s="130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 hidden="1">
      <c r="A41" s="4"/>
      <c r="B41" s="37" t="s">
        <v>25</v>
      </c>
      <c r="C41" s="145"/>
      <c r="D41" s="12">
        <f t="shared" si="7"/>
        <v>0</v>
      </c>
      <c r="E41" s="31">
        <f t="shared" si="8"/>
        <v>0</v>
      </c>
      <c r="F41" s="130"/>
      <c r="G41" s="12">
        <f t="shared" si="9"/>
        <v>0</v>
      </c>
      <c r="H41" s="31">
        <f t="shared" si="10"/>
        <v>0</v>
      </c>
      <c r="I41" s="130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hidden="1" thickBot="1">
      <c r="A42" s="5"/>
      <c r="B42" s="37" t="s">
        <v>35</v>
      </c>
      <c r="C42" s="145"/>
      <c r="D42" s="12">
        <f t="shared" si="7"/>
        <v>0</v>
      </c>
      <c r="E42" s="31">
        <f t="shared" si="8"/>
        <v>0</v>
      </c>
      <c r="F42" s="131"/>
      <c r="G42" s="12">
        <f t="shared" si="9"/>
        <v>0</v>
      </c>
      <c r="H42" s="31">
        <f t="shared" si="10"/>
        <v>0</v>
      </c>
      <c r="I42" s="130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hidden="1" thickBot="1">
      <c r="A43" s="96" t="s">
        <v>21</v>
      </c>
      <c r="B43" s="90" t="s">
        <v>64</v>
      </c>
      <c r="C43" s="146"/>
      <c r="D43" s="92">
        <f t="shared" si="7"/>
        <v>0</v>
      </c>
      <c r="E43" s="93">
        <f t="shared" si="8"/>
        <v>0</v>
      </c>
      <c r="F43" s="133"/>
      <c r="G43" s="92">
        <f t="shared" si="9"/>
        <v>0</v>
      </c>
      <c r="H43" s="93">
        <f t="shared" si="10"/>
        <v>0</v>
      </c>
      <c r="I43" s="143">
        <f t="shared" si="11"/>
        <v>0</v>
      </c>
      <c r="J43" s="92">
        <f t="shared" si="12"/>
        <v>0</v>
      </c>
      <c r="K43" s="111">
        <f t="shared" si="13"/>
        <v>0</v>
      </c>
    </row>
    <row r="44" spans="1:11" s="1" customFormat="1" ht="33.75" customHeight="1" hidden="1" thickBot="1">
      <c r="A44" s="9"/>
      <c r="B44" s="159" t="s">
        <v>81</v>
      </c>
      <c r="C44" s="144"/>
      <c r="D44" s="18">
        <f t="shared" si="7"/>
        <v>0</v>
      </c>
      <c r="E44" s="30">
        <f t="shared" si="8"/>
        <v>0</v>
      </c>
      <c r="F44" s="141"/>
      <c r="G44" s="18">
        <f t="shared" si="9"/>
        <v>0</v>
      </c>
      <c r="H44" s="30">
        <f t="shared" si="10"/>
        <v>0</v>
      </c>
      <c r="I44" s="136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hidden="1" thickBot="1">
      <c r="A45" s="4"/>
      <c r="B45" s="157" t="s">
        <v>79</v>
      </c>
      <c r="C45" s="145"/>
      <c r="D45" s="12">
        <f t="shared" si="7"/>
        <v>0</v>
      </c>
      <c r="E45" s="31">
        <f t="shared" si="8"/>
        <v>0</v>
      </c>
      <c r="F45" s="139"/>
      <c r="G45" s="12">
        <f t="shared" si="9"/>
        <v>0</v>
      </c>
      <c r="H45" s="31">
        <f t="shared" si="10"/>
        <v>0</v>
      </c>
      <c r="I45" s="130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hidden="1" thickBot="1">
      <c r="A46" s="97" t="s">
        <v>77</v>
      </c>
      <c r="B46" s="90" t="s">
        <v>63</v>
      </c>
      <c r="C46" s="146"/>
      <c r="D46" s="92">
        <f t="shared" si="7"/>
        <v>0</v>
      </c>
      <c r="E46" s="93">
        <f t="shared" si="8"/>
        <v>0</v>
      </c>
      <c r="F46" s="133"/>
      <c r="G46" s="92">
        <f t="shared" si="9"/>
        <v>0</v>
      </c>
      <c r="H46" s="93">
        <f t="shared" si="10"/>
        <v>0</v>
      </c>
      <c r="I46" s="143">
        <f t="shared" si="11"/>
        <v>0</v>
      </c>
      <c r="J46" s="92">
        <f t="shared" si="12"/>
        <v>0</v>
      </c>
      <c r="K46" s="95">
        <f t="shared" si="13"/>
        <v>0</v>
      </c>
    </row>
    <row r="47" spans="1:11" s="6" customFormat="1" ht="21" customHeight="1" hidden="1" thickBot="1">
      <c r="A47" s="97" t="s">
        <v>29</v>
      </c>
      <c r="B47" s="90" t="s">
        <v>65</v>
      </c>
      <c r="C47" s="146"/>
      <c r="D47" s="92">
        <f t="shared" si="7"/>
        <v>0</v>
      </c>
      <c r="E47" s="93">
        <f t="shared" si="8"/>
        <v>0</v>
      </c>
      <c r="F47" s="133"/>
      <c r="G47" s="92">
        <f t="shared" si="9"/>
        <v>0</v>
      </c>
      <c r="H47" s="93">
        <f t="shared" si="10"/>
        <v>0</v>
      </c>
      <c r="I47" s="143">
        <f t="shared" si="11"/>
        <v>0</v>
      </c>
      <c r="J47" s="92">
        <f t="shared" si="12"/>
        <v>0</v>
      </c>
      <c r="K47" s="95">
        <f t="shared" si="13"/>
        <v>0</v>
      </c>
    </row>
    <row r="48" spans="1:11" s="6" customFormat="1" ht="19.5" customHeight="1" hidden="1" thickBot="1">
      <c r="A48" s="96" t="s">
        <v>30</v>
      </c>
      <c r="B48" s="90" t="s">
        <v>66</v>
      </c>
      <c r="C48" s="146"/>
      <c r="D48" s="92">
        <f t="shared" si="7"/>
        <v>0</v>
      </c>
      <c r="E48" s="93">
        <f t="shared" si="8"/>
        <v>0</v>
      </c>
      <c r="F48" s="133"/>
      <c r="G48" s="92">
        <f t="shared" si="9"/>
        <v>0</v>
      </c>
      <c r="H48" s="93">
        <f t="shared" si="10"/>
        <v>0</v>
      </c>
      <c r="I48" s="143">
        <f t="shared" si="11"/>
        <v>0</v>
      </c>
      <c r="J48" s="92">
        <f t="shared" si="12"/>
        <v>0</v>
      </c>
      <c r="K48" s="95">
        <f t="shared" si="13"/>
        <v>0</v>
      </c>
    </row>
    <row r="49" spans="1:11" s="1" customFormat="1" ht="17.25" customHeight="1" hidden="1">
      <c r="A49" s="4"/>
      <c r="B49" s="39" t="s">
        <v>67</v>
      </c>
      <c r="C49" s="144"/>
      <c r="D49" s="18">
        <f t="shared" si="7"/>
        <v>0</v>
      </c>
      <c r="E49" s="30">
        <f t="shared" si="8"/>
        <v>0</v>
      </c>
      <c r="F49" s="136"/>
      <c r="G49" s="18">
        <f t="shared" si="9"/>
        <v>0</v>
      </c>
      <c r="H49" s="30">
        <f t="shared" si="10"/>
        <v>0</v>
      </c>
      <c r="I49" s="136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 hidden="1">
      <c r="A50" s="4"/>
      <c r="B50" s="37" t="s">
        <v>71</v>
      </c>
      <c r="C50" s="145"/>
      <c r="D50" s="12">
        <f t="shared" si="7"/>
        <v>0</v>
      </c>
      <c r="E50" s="31">
        <f t="shared" si="8"/>
        <v>0</v>
      </c>
      <c r="F50" s="130"/>
      <c r="G50" s="12">
        <f t="shared" si="9"/>
        <v>0</v>
      </c>
      <c r="H50" s="31">
        <f t="shared" si="10"/>
        <v>0</v>
      </c>
      <c r="I50" s="130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 hidden="1">
      <c r="A51" s="4"/>
      <c r="B51" s="37" t="s">
        <v>68</v>
      </c>
      <c r="C51" s="145"/>
      <c r="D51" s="12">
        <f t="shared" si="7"/>
        <v>0</v>
      </c>
      <c r="E51" s="31">
        <f t="shared" si="8"/>
        <v>0</v>
      </c>
      <c r="F51" s="130"/>
      <c r="G51" s="12">
        <f t="shared" si="9"/>
        <v>0</v>
      </c>
      <c r="H51" s="31">
        <f t="shared" si="10"/>
        <v>0</v>
      </c>
      <c r="I51" s="130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 hidden="1">
      <c r="A52" s="4"/>
      <c r="B52" s="37" t="s">
        <v>72</v>
      </c>
      <c r="C52" s="145"/>
      <c r="D52" s="12">
        <f t="shared" si="7"/>
        <v>0</v>
      </c>
      <c r="E52" s="31">
        <f t="shared" si="8"/>
        <v>0</v>
      </c>
      <c r="F52" s="130"/>
      <c r="G52" s="12">
        <f t="shared" si="9"/>
        <v>0</v>
      </c>
      <c r="H52" s="31">
        <f t="shared" si="10"/>
        <v>0</v>
      </c>
      <c r="I52" s="130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 hidden="1">
      <c r="A53" s="4"/>
      <c r="B53" s="37" t="s">
        <v>69</v>
      </c>
      <c r="C53" s="145"/>
      <c r="D53" s="12">
        <f t="shared" si="7"/>
        <v>0</v>
      </c>
      <c r="E53" s="31">
        <f t="shared" si="8"/>
        <v>0</v>
      </c>
      <c r="F53" s="130"/>
      <c r="G53" s="12">
        <f t="shared" si="9"/>
        <v>0</v>
      </c>
      <c r="H53" s="31">
        <f t="shared" si="10"/>
        <v>0</v>
      </c>
      <c r="I53" s="130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 hidden="1">
      <c r="A54" s="4"/>
      <c r="B54" s="37" t="s">
        <v>73</v>
      </c>
      <c r="C54" s="145"/>
      <c r="D54" s="12">
        <f t="shared" si="7"/>
        <v>0</v>
      </c>
      <c r="E54" s="31">
        <f t="shared" si="8"/>
        <v>0</v>
      </c>
      <c r="F54" s="130"/>
      <c r="G54" s="12">
        <f t="shared" si="9"/>
        <v>0</v>
      </c>
      <c r="H54" s="31">
        <f t="shared" si="10"/>
        <v>0</v>
      </c>
      <c r="I54" s="130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 hidden="1">
      <c r="A55" s="4"/>
      <c r="B55" s="37" t="s">
        <v>70</v>
      </c>
      <c r="C55" s="145"/>
      <c r="D55" s="12">
        <f t="shared" si="7"/>
        <v>0</v>
      </c>
      <c r="E55" s="31">
        <f t="shared" si="8"/>
        <v>0</v>
      </c>
      <c r="F55" s="130"/>
      <c r="G55" s="12">
        <f t="shared" si="9"/>
        <v>0</v>
      </c>
      <c r="H55" s="31">
        <f t="shared" si="10"/>
        <v>0</v>
      </c>
      <c r="I55" s="130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 hidden="1">
      <c r="A56" s="4"/>
      <c r="B56" s="37" t="s">
        <v>74</v>
      </c>
      <c r="C56" s="145"/>
      <c r="D56" s="12">
        <f t="shared" si="7"/>
        <v>0</v>
      </c>
      <c r="E56" s="31">
        <f t="shared" si="8"/>
        <v>0</v>
      </c>
      <c r="F56" s="130"/>
      <c r="G56" s="12">
        <f t="shared" si="9"/>
        <v>0</v>
      </c>
      <c r="H56" s="31">
        <f t="shared" si="10"/>
        <v>0</v>
      </c>
      <c r="I56" s="130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hidden="1" thickBot="1">
      <c r="A57" s="4"/>
      <c r="B57" s="37" t="s">
        <v>33</v>
      </c>
      <c r="C57" s="150"/>
      <c r="D57" s="12">
        <f t="shared" si="7"/>
        <v>0</v>
      </c>
      <c r="E57" s="31">
        <f t="shared" si="8"/>
        <v>0</v>
      </c>
      <c r="F57" s="137"/>
      <c r="G57" s="12">
        <f t="shared" si="9"/>
        <v>0</v>
      </c>
      <c r="H57" s="31">
        <f t="shared" si="10"/>
        <v>0</v>
      </c>
      <c r="I57" s="130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0"/>
      <c r="B58" s="81" t="s">
        <v>22</v>
      </c>
      <c r="C58" s="146">
        <f>C48+C47+C46+C43+C38+C34+C33+C32+C27+C22+C18+C17+C16+C14+C13+C11+C10+C8+C5</f>
        <v>1</v>
      </c>
      <c r="D58" s="213">
        <f t="shared" si="7"/>
        <v>0.027918533718609098</v>
      </c>
      <c r="E58" s="32"/>
      <c r="F58" s="143">
        <f>F48+F47+F46+F43+F38+F34+F33+F32+F27+F22+F18+F17+F16+F14+F13+F11+F10+F8+F5</f>
        <v>594</v>
      </c>
      <c r="G58" s="214">
        <f t="shared" si="9"/>
        <v>2.9951668897914727</v>
      </c>
      <c r="H58" s="32"/>
      <c r="I58" s="143">
        <f>I48+I47+I46+I43+I38+I34+I33+I32+I27+I22+I18+I17+I16+I14+I13+I11+I10+I8+I5</f>
        <v>595</v>
      </c>
      <c r="J58" s="214">
        <f t="shared" si="12"/>
        <v>2.541236364878832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2" sqref="D2:K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4">
        <v>35818.5</v>
      </c>
      <c r="E2" s="235"/>
      <c r="F2" s="235"/>
      <c r="G2" s="234">
        <v>198319.5</v>
      </c>
      <c r="H2" s="2"/>
      <c r="I2" s="2"/>
      <c r="J2" s="234">
        <v>234138</v>
      </c>
      <c r="K2" s="2"/>
    </row>
    <row r="3" spans="1:11" ht="12.75">
      <c r="A3" s="241" t="s">
        <v>24</v>
      </c>
      <c r="B3" s="243" t="s">
        <v>5</v>
      </c>
      <c r="C3" s="128" t="s">
        <v>1</v>
      </c>
      <c r="D3" s="127"/>
      <c r="E3" s="127"/>
      <c r="F3" s="128" t="s">
        <v>2</v>
      </c>
      <c r="G3" s="127"/>
      <c r="H3" s="127"/>
      <c r="I3" s="128" t="s">
        <v>3</v>
      </c>
      <c r="J3" s="127"/>
      <c r="K3" s="129"/>
    </row>
    <row r="4" spans="1:11" ht="33.75" customHeight="1" thickBot="1">
      <c r="A4" s="252"/>
      <c r="B4" s="244"/>
      <c r="C4" s="124" t="s">
        <v>6</v>
      </c>
      <c r="D4" s="122" t="s">
        <v>7</v>
      </c>
      <c r="E4" s="123" t="s">
        <v>8</v>
      </c>
      <c r="F4" s="124" t="s">
        <v>6</v>
      </c>
      <c r="G4" s="122" t="s">
        <v>7</v>
      </c>
      <c r="H4" s="123" t="s">
        <v>8</v>
      </c>
      <c r="I4" s="124" t="s">
        <v>6</v>
      </c>
      <c r="J4" s="122" t="s">
        <v>7</v>
      </c>
      <c r="K4" s="125" t="s">
        <v>8</v>
      </c>
    </row>
    <row r="5" spans="1:11" ht="16.5" customHeight="1" hidden="1" thickBot="1">
      <c r="A5" s="88" t="s">
        <v>9</v>
      </c>
      <c r="B5" s="152" t="s">
        <v>26</v>
      </c>
      <c r="C5" s="143"/>
      <c r="D5" s="92">
        <f aca="true" t="shared" si="0" ref="D5:D36">C5*1000/$D$2</f>
        <v>0</v>
      </c>
      <c r="E5" s="93">
        <f aca="true" t="shared" si="1" ref="E5:E36">IF(C$58=0,0,C5*100/C$58)</f>
        <v>0</v>
      </c>
      <c r="F5" s="133"/>
      <c r="G5" s="92">
        <f aca="true" t="shared" si="2" ref="G5:G36">F5*1000/$G$2</f>
        <v>0</v>
      </c>
      <c r="H5" s="93" t="e">
        <f aca="true" t="shared" si="3" ref="H5:H36">F5*100/F$58</f>
        <v>#DIV/0!</v>
      </c>
      <c r="I5" s="143">
        <f aca="true" t="shared" si="4" ref="I5:I36">SUM(C5,F5)</f>
        <v>0</v>
      </c>
      <c r="J5" s="92">
        <f aca="true" t="shared" si="5" ref="J5:J36">I5*1000/$J$2</f>
        <v>0</v>
      </c>
      <c r="K5" s="95" t="e">
        <f aca="true" t="shared" si="6" ref="K5:K36">I5*100/I$58</f>
        <v>#DIV/0!</v>
      </c>
    </row>
    <row r="6" spans="1:11" s="1" customFormat="1" ht="12.75" customHeight="1" hidden="1">
      <c r="A6" s="4"/>
      <c r="B6" s="39" t="s">
        <v>36</v>
      </c>
      <c r="C6" s="144"/>
      <c r="D6" s="18">
        <f t="shared" si="0"/>
        <v>0</v>
      </c>
      <c r="E6" s="30">
        <f t="shared" si="1"/>
        <v>0</v>
      </c>
      <c r="F6" s="136"/>
      <c r="G6" s="18">
        <f t="shared" si="2"/>
        <v>0</v>
      </c>
      <c r="H6" s="30" t="e">
        <f t="shared" si="3"/>
        <v>#DIV/0!</v>
      </c>
      <c r="I6" s="136">
        <f t="shared" si="4"/>
        <v>0</v>
      </c>
      <c r="J6" s="18">
        <f t="shared" si="5"/>
        <v>0</v>
      </c>
      <c r="K6" s="19" t="e">
        <f t="shared" si="6"/>
        <v>#DIV/0!</v>
      </c>
    </row>
    <row r="7" spans="1:11" s="1" customFormat="1" ht="14.25" customHeight="1" hidden="1" thickBot="1">
      <c r="A7" s="4"/>
      <c r="B7" s="38" t="s">
        <v>37</v>
      </c>
      <c r="C7" s="145"/>
      <c r="D7" s="12">
        <f t="shared" si="0"/>
        <v>0</v>
      </c>
      <c r="E7" s="31">
        <f t="shared" si="1"/>
        <v>0</v>
      </c>
      <c r="F7" s="131"/>
      <c r="G7" s="14">
        <f t="shared" si="2"/>
        <v>0</v>
      </c>
      <c r="H7" s="34" t="e">
        <f t="shared" si="3"/>
        <v>#DIV/0!</v>
      </c>
      <c r="I7" s="138">
        <f t="shared" si="4"/>
        <v>0</v>
      </c>
      <c r="J7" s="14">
        <f t="shared" si="5"/>
        <v>0</v>
      </c>
      <c r="K7" s="13" t="e">
        <f t="shared" si="6"/>
        <v>#DIV/0!</v>
      </c>
    </row>
    <row r="8" spans="1:11" ht="13.5" customHeight="1" hidden="1" thickBot="1">
      <c r="A8" s="88" t="s">
        <v>10</v>
      </c>
      <c r="B8" s="98" t="s">
        <v>38</v>
      </c>
      <c r="C8" s="146"/>
      <c r="D8" s="92">
        <f t="shared" si="0"/>
        <v>0</v>
      </c>
      <c r="E8" s="93">
        <f t="shared" si="1"/>
        <v>0</v>
      </c>
      <c r="F8" s="133"/>
      <c r="G8" s="92">
        <f t="shared" si="2"/>
        <v>0</v>
      </c>
      <c r="H8" s="93" t="e">
        <f t="shared" si="3"/>
        <v>#DIV/0!</v>
      </c>
      <c r="I8" s="143">
        <f t="shared" si="4"/>
        <v>0</v>
      </c>
      <c r="J8" s="92">
        <f t="shared" si="5"/>
        <v>0</v>
      </c>
      <c r="K8" s="95" t="e">
        <f t="shared" si="6"/>
        <v>#DIV/0!</v>
      </c>
    </row>
    <row r="9" spans="1:11" s="1" customFormat="1" ht="15" customHeight="1" hidden="1" thickBot="1">
      <c r="A9" s="16"/>
      <c r="B9" s="39" t="s">
        <v>39</v>
      </c>
      <c r="C9" s="144"/>
      <c r="D9" s="18">
        <f t="shared" si="0"/>
        <v>0</v>
      </c>
      <c r="E9" s="30">
        <f t="shared" si="1"/>
        <v>0</v>
      </c>
      <c r="F9" s="131"/>
      <c r="G9" s="18">
        <f t="shared" si="2"/>
        <v>0</v>
      </c>
      <c r="H9" s="30" t="e">
        <f t="shared" si="3"/>
        <v>#DIV/0!</v>
      </c>
      <c r="I9" s="136">
        <f t="shared" si="4"/>
        <v>0</v>
      </c>
      <c r="J9" s="18">
        <f t="shared" si="5"/>
        <v>0</v>
      </c>
      <c r="K9" s="19" t="e">
        <f t="shared" si="6"/>
        <v>#DIV/0!</v>
      </c>
    </row>
    <row r="10" spans="1:11" s="6" customFormat="1" ht="15.75" customHeight="1" hidden="1" thickBot="1">
      <c r="A10" s="89" t="s">
        <v>11</v>
      </c>
      <c r="B10" s="90" t="s">
        <v>40</v>
      </c>
      <c r="C10" s="146"/>
      <c r="D10" s="92">
        <f t="shared" si="0"/>
        <v>0</v>
      </c>
      <c r="E10" s="93">
        <f t="shared" si="1"/>
        <v>0</v>
      </c>
      <c r="F10" s="133"/>
      <c r="G10" s="92">
        <f t="shared" si="2"/>
        <v>0</v>
      </c>
      <c r="H10" s="93" t="e">
        <f t="shared" si="3"/>
        <v>#DIV/0!</v>
      </c>
      <c r="I10" s="143">
        <f t="shared" si="4"/>
        <v>0</v>
      </c>
      <c r="J10" s="92">
        <f t="shared" si="5"/>
        <v>0</v>
      </c>
      <c r="K10" s="95" t="e">
        <f t="shared" si="6"/>
        <v>#DIV/0!</v>
      </c>
    </row>
    <row r="11" spans="1:11" s="6" customFormat="1" ht="30" customHeight="1" hidden="1" thickBot="1">
      <c r="A11" s="96" t="s">
        <v>12</v>
      </c>
      <c r="B11" s="90" t="s">
        <v>41</v>
      </c>
      <c r="C11" s="146"/>
      <c r="D11" s="92">
        <f t="shared" si="0"/>
        <v>0</v>
      </c>
      <c r="E11" s="93">
        <f t="shared" si="1"/>
        <v>0</v>
      </c>
      <c r="F11" s="133"/>
      <c r="G11" s="92">
        <f t="shared" si="2"/>
        <v>0</v>
      </c>
      <c r="H11" s="93" t="e">
        <f t="shared" si="3"/>
        <v>#DIV/0!</v>
      </c>
      <c r="I11" s="143">
        <f t="shared" si="4"/>
        <v>0</v>
      </c>
      <c r="J11" s="92">
        <f t="shared" si="5"/>
        <v>0</v>
      </c>
      <c r="K11" s="95" t="e">
        <f t="shared" si="6"/>
        <v>#DIV/0!</v>
      </c>
    </row>
    <row r="12" spans="1:11" s="6" customFormat="1" ht="16.5" customHeight="1" hidden="1" thickBot="1">
      <c r="A12" s="17"/>
      <c r="B12" s="40" t="s">
        <v>78</v>
      </c>
      <c r="C12" s="147"/>
      <c r="D12" s="28">
        <f t="shared" si="0"/>
        <v>0</v>
      </c>
      <c r="E12" s="33">
        <f t="shared" si="1"/>
        <v>0</v>
      </c>
      <c r="F12" s="131"/>
      <c r="G12" s="28">
        <f t="shared" si="2"/>
        <v>0</v>
      </c>
      <c r="H12" s="33" t="e">
        <f t="shared" si="3"/>
        <v>#DIV/0!</v>
      </c>
      <c r="I12" s="131">
        <f t="shared" si="4"/>
        <v>0</v>
      </c>
      <c r="J12" s="28">
        <f t="shared" si="5"/>
        <v>0</v>
      </c>
      <c r="K12" s="29" t="e">
        <f t="shared" si="6"/>
        <v>#DIV/0!</v>
      </c>
    </row>
    <row r="13" spans="1:11" s="6" customFormat="1" ht="15" customHeight="1" thickBot="1">
      <c r="A13" s="97" t="s">
        <v>13</v>
      </c>
      <c r="B13" s="98" t="s">
        <v>42</v>
      </c>
      <c r="C13" s="160"/>
      <c r="D13" s="100">
        <f t="shared" si="0"/>
        <v>0</v>
      </c>
      <c r="E13" s="101">
        <f t="shared" si="1"/>
        <v>0</v>
      </c>
      <c r="F13" s="133"/>
      <c r="G13" s="100">
        <f t="shared" si="2"/>
        <v>0</v>
      </c>
      <c r="H13" s="101" t="e">
        <f t="shared" si="3"/>
        <v>#DIV/0!</v>
      </c>
      <c r="I13" s="161">
        <f t="shared" si="4"/>
        <v>0</v>
      </c>
      <c r="J13" s="100">
        <f t="shared" si="5"/>
        <v>0</v>
      </c>
      <c r="K13" s="102" t="e">
        <f t="shared" si="6"/>
        <v>#DIV/0!</v>
      </c>
    </row>
    <row r="14" spans="1:11" s="6" customFormat="1" ht="15.75" customHeight="1" thickBot="1">
      <c r="A14" s="96" t="s">
        <v>14</v>
      </c>
      <c r="B14" s="90" t="s">
        <v>43</v>
      </c>
      <c r="C14" s="146"/>
      <c r="D14" s="92">
        <f t="shared" si="0"/>
        <v>0</v>
      </c>
      <c r="E14" s="93">
        <f t="shared" si="1"/>
        <v>0</v>
      </c>
      <c r="F14" s="133"/>
      <c r="G14" s="92">
        <f t="shared" si="2"/>
        <v>0</v>
      </c>
      <c r="H14" s="93" t="e">
        <f t="shared" si="3"/>
        <v>#DIV/0!</v>
      </c>
      <c r="I14" s="143">
        <f t="shared" si="4"/>
        <v>0</v>
      </c>
      <c r="J14" s="92">
        <f t="shared" si="5"/>
        <v>0</v>
      </c>
      <c r="K14" s="111" t="e">
        <f t="shared" si="6"/>
        <v>#DIV/0!</v>
      </c>
    </row>
    <row r="15" spans="1:11" s="1" customFormat="1" ht="15.75" customHeight="1" thickBot="1">
      <c r="A15" s="4"/>
      <c r="B15" s="41" t="s">
        <v>44</v>
      </c>
      <c r="C15" s="148"/>
      <c r="D15" s="14">
        <f t="shared" si="0"/>
        <v>0</v>
      </c>
      <c r="E15" s="34">
        <f t="shared" si="1"/>
        <v>0</v>
      </c>
      <c r="F15" s="131"/>
      <c r="G15" s="14">
        <f t="shared" si="2"/>
        <v>0</v>
      </c>
      <c r="H15" s="34" t="e">
        <f t="shared" si="3"/>
        <v>#DIV/0!</v>
      </c>
      <c r="I15" s="138">
        <f t="shared" si="4"/>
        <v>0</v>
      </c>
      <c r="J15" s="14">
        <f t="shared" si="5"/>
        <v>0</v>
      </c>
      <c r="K15" s="20" t="e">
        <f t="shared" si="6"/>
        <v>#DIV/0!</v>
      </c>
    </row>
    <row r="16" spans="1:11" s="1" customFormat="1" ht="16.5" customHeight="1" hidden="1" thickBot="1">
      <c r="A16" s="103" t="s">
        <v>15</v>
      </c>
      <c r="B16" s="98" t="s">
        <v>27</v>
      </c>
      <c r="C16" s="149"/>
      <c r="D16" s="105">
        <f t="shared" si="0"/>
        <v>0</v>
      </c>
      <c r="E16" s="106">
        <f t="shared" si="1"/>
        <v>0</v>
      </c>
      <c r="F16" s="133"/>
      <c r="G16" s="105">
        <f t="shared" si="2"/>
        <v>0</v>
      </c>
      <c r="H16" s="106" t="e">
        <f t="shared" si="3"/>
        <v>#DIV/0!</v>
      </c>
      <c r="I16" s="133">
        <f t="shared" si="4"/>
        <v>0</v>
      </c>
      <c r="J16" s="105">
        <f t="shared" si="5"/>
        <v>0</v>
      </c>
      <c r="K16" s="107" t="e">
        <f t="shared" si="6"/>
        <v>#DIV/0!</v>
      </c>
    </row>
    <row r="17" spans="1:11" s="6" customFormat="1" ht="18" customHeight="1" hidden="1" thickBot="1">
      <c r="A17" s="108" t="s">
        <v>16</v>
      </c>
      <c r="B17" s="90" t="s">
        <v>45</v>
      </c>
      <c r="C17" s="146"/>
      <c r="D17" s="92">
        <f t="shared" si="0"/>
        <v>0</v>
      </c>
      <c r="E17" s="93">
        <f t="shared" si="1"/>
        <v>0</v>
      </c>
      <c r="F17" s="135"/>
      <c r="G17" s="92">
        <f t="shared" si="2"/>
        <v>0</v>
      </c>
      <c r="H17" s="93" t="e">
        <f t="shared" si="3"/>
        <v>#DIV/0!</v>
      </c>
      <c r="I17" s="143">
        <f t="shared" si="4"/>
        <v>0</v>
      </c>
      <c r="J17" s="92">
        <f t="shared" si="5"/>
        <v>0</v>
      </c>
      <c r="K17" s="95" t="e">
        <f t="shared" si="6"/>
        <v>#DIV/0!</v>
      </c>
    </row>
    <row r="18" spans="1:11" s="6" customFormat="1" ht="18" customHeight="1" hidden="1" thickBot="1">
      <c r="A18" s="96" t="s">
        <v>17</v>
      </c>
      <c r="B18" s="154" t="s">
        <v>46</v>
      </c>
      <c r="C18" s="146"/>
      <c r="D18" s="92">
        <f t="shared" si="0"/>
        <v>0</v>
      </c>
      <c r="E18" s="93">
        <f t="shared" si="1"/>
        <v>0</v>
      </c>
      <c r="F18" s="133"/>
      <c r="G18" s="92">
        <f t="shared" si="2"/>
        <v>0</v>
      </c>
      <c r="H18" s="93" t="e">
        <f t="shared" si="3"/>
        <v>#DIV/0!</v>
      </c>
      <c r="I18" s="143">
        <f t="shared" si="4"/>
        <v>0</v>
      </c>
      <c r="J18" s="92">
        <f t="shared" si="5"/>
        <v>0</v>
      </c>
      <c r="K18" s="95" t="e">
        <f t="shared" si="6"/>
        <v>#DIV/0!</v>
      </c>
    </row>
    <row r="19" spans="1:11" s="1" customFormat="1" ht="14.25" customHeight="1" hidden="1">
      <c r="A19" s="4"/>
      <c r="B19" s="37" t="s">
        <v>47</v>
      </c>
      <c r="C19" s="144"/>
      <c r="D19" s="18">
        <f t="shared" si="0"/>
        <v>0</v>
      </c>
      <c r="E19" s="30">
        <f t="shared" si="1"/>
        <v>0</v>
      </c>
      <c r="F19" s="136"/>
      <c r="G19" s="18">
        <f t="shared" si="2"/>
        <v>0</v>
      </c>
      <c r="H19" s="30" t="e">
        <f t="shared" si="3"/>
        <v>#DIV/0!</v>
      </c>
      <c r="I19" s="136">
        <f t="shared" si="4"/>
        <v>0</v>
      </c>
      <c r="J19" s="18">
        <f t="shared" si="5"/>
        <v>0</v>
      </c>
      <c r="K19" s="19" t="e">
        <f t="shared" si="6"/>
        <v>#DIV/0!</v>
      </c>
    </row>
    <row r="20" spans="1:11" s="1" customFormat="1" ht="15.75" customHeight="1" hidden="1">
      <c r="A20" s="4"/>
      <c r="B20" s="37" t="s">
        <v>48</v>
      </c>
      <c r="C20" s="130"/>
      <c r="D20" s="12">
        <f t="shared" si="0"/>
        <v>0</v>
      </c>
      <c r="E20" s="31">
        <f t="shared" si="1"/>
        <v>0</v>
      </c>
      <c r="F20" s="130"/>
      <c r="G20" s="12">
        <f t="shared" si="2"/>
        <v>0</v>
      </c>
      <c r="H20" s="31" t="e">
        <f t="shared" si="3"/>
        <v>#DIV/0!</v>
      </c>
      <c r="I20" s="130">
        <f t="shared" si="4"/>
        <v>0</v>
      </c>
      <c r="J20" s="12">
        <f t="shared" si="5"/>
        <v>0</v>
      </c>
      <c r="K20" s="13" t="e">
        <f t="shared" si="6"/>
        <v>#DIV/0!</v>
      </c>
    </row>
    <row r="21" spans="1:11" s="1" customFormat="1" ht="16.5" customHeight="1" hidden="1" thickBot="1">
      <c r="A21" s="4"/>
      <c r="B21" s="37" t="s">
        <v>49</v>
      </c>
      <c r="C21" s="130"/>
      <c r="D21" s="12">
        <f t="shared" si="0"/>
        <v>0</v>
      </c>
      <c r="E21" s="31">
        <f t="shared" si="1"/>
        <v>0</v>
      </c>
      <c r="F21" s="131"/>
      <c r="G21" s="12">
        <f t="shared" si="2"/>
        <v>0</v>
      </c>
      <c r="H21" s="31" t="e">
        <f t="shared" si="3"/>
        <v>#DIV/0!</v>
      </c>
      <c r="I21" s="130">
        <f t="shared" si="4"/>
        <v>0</v>
      </c>
      <c r="J21" s="12">
        <f t="shared" si="5"/>
        <v>0</v>
      </c>
      <c r="K21" s="13" t="e">
        <f t="shared" si="6"/>
        <v>#DIV/0!</v>
      </c>
    </row>
    <row r="22" spans="1:11" s="6" customFormat="1" ht="15.75" customHeight="1" hidden="1" thickBot="1">
      <c r="A22" s="96" t="s">
        <v>28</v>
      </c>
      <c r="B22" s="90" t="s">
        <v>50</v>
      </c>
      <c r="C22" s="146"/>
      <c r="D22" s="92">
        <f t="shared" si="0"/>
        <v>0</v>
      </c>
      <c r="E22" s="93">
        <f t="shared" si="1"/>
        <v>0</v>
      </c>
      <c r="F22" s="133"/>
      <c r="G22" s="92">
        <f t="shared" si="2"/>
        <v>0</v>
      </c>
      <c r="H22" s="93" t="e">
        <f t="shared" si="3"/>
        <v>#DIV/0!</v>
      </c>
      <c r="I22" s="143">
        <f t="shared" si="4"/>
        <v>0</v>
      </c>
      <c r="J22" s="92">
        <f t="shared" si="5"/>
        <v>0</v>
      </c>
      <c r="K22" s="95" t="e">
        <f t="shared" si="6"/>
        <v>#DIV/0!</v>
      </c>
    </row>
    <row r="23" spans="1:11" s="1" customFormat="1" ht="15.75" customHeight="1" hidden="1">
      <c r="A23" s="4"/>
      <c r="B23" s="39" t="s">
        <v>51</v>
      </c>
      <c r="C23" s="144"/>
      <c r="D23" s="18">
        <f t="shared" si="0"/>
        <v>0</v>
      </c>
      <c r="E23" s="30">
        <f t="shared" si="1"/>
        <v>0</v>
      </c>
      <c r="F23" s="136"/>
      <c r="G23" s="18">
        <f t="shared" si="2"/>
        <v>0</v>
      </c>
      <c r="H23" s="30" t="e">
        <f t="shared" si="3"/>
        <v>#DIV/0!</v>
      </c>
      <c r="I23" s="136">
        <f t="shared" si="4"/>
        <v>0</v>
      </c>
      <c r="J23" s="18">
        <f t="shared" si="5"/>
        <v>0</v>
      </c>
      <c r="K23" s="19" t="e">
        <f t="shared" si="6"/>
        <v>#DIV/0!</v>
      </c>
    </row>
    <row r="24" spans="1:11" s="1" customFormat="1" ht="14.25" customHeight="1" hidden="1">
      <c r="A24" s="4"/>
      <c r="B24" s="37" t="s">
        <v>52</v>
      </c>
      <c r="C24" s="145"/>
      <c r="D24" s="12">
        <f t="shared" si="0"/>
        <v>0</v>
      </c>
      <c r="E24" s="31">
        <f t="shared" si="1"/>
        <v>0</v>
      </c>
      <c r="F24" s="130"/>
      <c r="G24" s="12">
        <f t="shared" si="2"/>
        <v>0</v>
      </c>
      <c r="H24" s="31" t="e">
        <f t="shared" si="3"/>
        <v>#DIV/0!</v>
      </c>
      <c r="I24" s="130">
        <f t="shared" si="4"/>
        <v>0</v>
      </c>
      <c r="J24" s="12">
        <f t="shared" si="5"/>
        <v>0</v>
      </c>
      <c r="K24" s="13" t="e">
        <f t="shared" si="6"/>
        <v>#DIV/0!</v>
      </c>
    </row>
    <row r="25" spans="1:11" s="1" customFormat="1" ht="15.75" customHeight="1" hidden="1">
      <c r="A25" s="4"/>
      <c r="B25" s="37" t="s">
        <v>85</v>
      </c>
      <c r="C25" s="145"/>
      <c r="D25" s="12">
        <f t="shared" si="0"/>
        <v>0</v>
      </c>
      <c r="E25" s="31">
        <f t="shared" si="1"/>
        <v>0</v>
      </c>
      <c r="F25" s="130"/>
      <c r="G25" s="12">
        <f t="shared" si="2"/>
        <v>0</v>
      </c>
      <c r="H25" s="31" t="e">
        <f t="shared" si="3"/>
        <v>#DIV/0!</v>
      </c>
      <c r="I25" s="130">
        <f t="shared" si="4"/>
        <v>0</v>
      </c>
      <c r="J25" s="12">
        <f t="shared" si="5"/>
        <v>0</v>
      </c>
      <c r="K25" s="13" t="e">
        <f t="shared" si="6"/>
        <v>#DIV/0!</v>
      </c>
    </row>
    <row r="26" spans="1:11" s="1" customFormat="1" ht="13.5" hidden="1" thickBot="1">
      <c r="A26" s="4"/>
      <c r="B26" s="37" t="s">
        <v>86</v>
      </c>
      <c r="C26" s="145"/>
      <c r="D26" s="12">
        <f t="shared" si="0"/>
        <v>0</v>
      </c>
      <c r="E26" s="31">
        <f t="shared" si="1"/>
        <v>0</v>
      </c>
      <c r="F26" s="131"/>
      <c r="G26" s="12">
        <f t="shared" si="2"/>
        <v>0</v>
      </c>
      <c r="H26" s="31" t="e">
        <f t="shared" si="3"/>
        <v>#DIV/0!</v>
      </c>
      <c r="I26" s="130">
        <f t="shared" si="4"/>
        <v>0</v>
      </c>
      <c r="J26" s="12">
        <f t="shared" si="5"/>
        <v>0</v>
      </c>
      <c r="K26" s="13" t="e">
        <f t="shared" si="6"/>
        <v>#DIV/0!</v>
      </c>
    </row>
    <row r="27" spans="1:11" s="6" customFormat="1" ht="14.25" customHeight="1" hidden="1" thickBot="1">
      <c r="A27" s="96" t="s">
        <v>18</v>
      </c>
      <c r="B27" s="90" t="s">
        <v>53</v>
      </c>
      <c r="C27" s="146"/>
      <c r="D27" s="92">
        <f t="shared" si="0"/>
        <v>0</v>
      </c>
      <c r="E27" s="93">
        <f t="shared" si="1"/>
        <v>0</v>
      </c>
      <c r="F27" s="133"/>
      <c r="G27" s="92">
        <f t="shared" si="2"/>
        <v>0</v>
      </c>
      <c r="H27" s="93" t="e">
        <f t="shared" si="3"/>
        <v>#DIV/0!</v>
      </c>
      <c r="I27" s="143">
        <f t="shared" si="4"/>
        <v>0</v>
      </c>
      <c r="J27" s="92">
        <f t="shared" si="5"/>
        <v>0</v>
      </c>
      <c r="K27" s="95" t="e">
        <f t="shared" si="6"/>
        <v>#DIV/0!</v>
      </c>
    </row>
    <row r="28" spans="1:11" s="1" customFormat="1" ht="15" customHeight="1" hidden="1">
      <c r="A28" s="4"/>
      <c r="B28" s="39" t="s">
        <v>54</v>
      </c>
      <c r="C28" s="144"/>
      <c r="D28" s="18">
        <f t="shared" si="0"/>
        <v>0</v>
      </c>
      <c r="E28" s="30">
        <f t="shared" si="1"/>
        <v>0</v>
      </c>
      <c r="F28" s="136"/>
      <c r="G28" s="18">
        <f t="shared" si="2"/>
        <v>0</v>
      </c>
      <c r="H28" s="30" t="e">
        <f t="shared" si="3"/>
        <v>#DIV/0!</v>
      </c>
      <c r="I28" s="136">
        <f t="shared" si="4"/>
        <v>0</v>
      </c>
      <c r="J28" s="18">
        <f t="shared" si="5"/>
        <v>0</v>
      </c>
      <c r="K28" s="19" t="e">
        <f t="shared" si="6"/>
        <v>#DIV/0!</v>
      </c>
    </row>
    <row r="29" spans="1:11" s="1" customFormat="1" ht="15" customHeight="1" hidden="1">
      <c r="A29" s="4"/>
      <c r="B29" s="37" t="s">
        <v>55</v>
      </c>
      <c r="C29" s="145"/>
      <c r="D29" s="12">
        <f t="shared" si="0"/>
        <v>0</v>
      </c>
      <c r="E29" s="31">
        <f t="shared" si="1"/>
        <v>0</v>
      </c>
      <c r="F29" s="130"/>
      <c r="G29" s="12">
        <f t="shared" si="2"/>
        <v>0</v>
      </c>
      <c r="H29" s="31" t="e">
        <f t="shared" si="3"/>
        <v>#DIV/0!</v>
      </c>
      <c r="I29" s="130">
        <f t="shared" si="4"/>
        <v>0</v>
      </c>
      <c r="J29" s="12">
        <f t="shared" si="5"/>
        <v>0</v>
      </c>
      <c r="K29" s="13" t="e">
        <f t="shared" si="6"/>
        <v>#DIV/0!</v>
      </c>
    </row>
    <row r="30" spans="1:11" s="1" customFormat="1" ht="12.75" hidden="1">
      <c r="A30" s="4"/>
      <c r="B30" s="37" t="s">
        <v>56</v>
      </c>
      <c r="C30" s="145"/>
      <c r="D30" s="12">
        <f t="shared" si="0"/>
        <v>0</v>
      </c>
      <c r="E30" s="31">
        <f t="shared" si="1"/>
        <v>0</v>
      </c>
      <c r="F30" s="137"/>
      <c r="G30" s="12">
        <f t="shared" si="2"/>
        <v>0</v>
      </c>
      <c r="H30" s="31" t="e">
        <f t="shared" si="3"/>
        <v>#DIV/0!</v>
      </c>
      <c r="I30" s="130">
        <f t="shared" si="4"/>
        <v>0</v>
      </c>
      <c r="J30" s="12">
        <f t="shared" si="5"/>
        <v>0</v>
      </c>
      <c r="K30" s="13" t="e">
        <f t="shared" si="6"/>
        <v>#DIV/0!</v>
      </c>
    </row>
    <row r="31" spans="1:11" s="1" customFormat="1" ht="18" customHeight="1" hidden="1" thickBot="1">
      <c r="A31" s="5"/>
      <c r="B31" s="37" t="s">
        <v>57</v>
      </c>
      <c r="C31" s="145"/>
      <c r="D31" s="12">
        <f t="shared" si="0"/>
        <v>0</v>
      </c>
      <c r="E31" s="31">
        <f t="shared" si="1"/>
        <v>0</v>
      </c>
      <c r="F31" s="134"/>
      <c r="G31" s="12">
        <f t="shared" si="2"/>
        <v>0</v>
      </c>
      <c r="H31" s="31" t="e">
        <f t="shared" si="3"/>
        <v>#DIV/0!</v>
      </c>
      <c r="I31" s="130">
        <f t="shared" si="4"/>
        <v>0</v>
      </c>
      <c r="J31" s="12">
        <f t="shared" si="5"/>
        <v>0</v>
      </c>
      <c r="K31" s="13" t="e">
        <f t="shared" si="6"/>
        <v>#DIV/0!</v>
      </c>
    </row>
    <row r="32" spans="1:11" s="1" customFormat="1" ht="16.5" customHeight="1" hidden="1" thickBot="1">
      <c r="A32" s="97" t="s">
        <v>75</v>
      </c>
      <c r="B32" s="90" t="s">
        <v>61</v>
      </c>
      <c r="C32" s="146"/>
      <c r="D32" s="92">
        <f t="shared" si="0"/>
        <v>0</v>
      </c>
      <c r="E32" s="93">
        <f t="shared" si="1"/>
        <v>0</v>
      </c>
      <c r="F32" s="133"/>
      <c r="G32" s="92">
        <f t="shared" si="2"/>
        <v>0</v>
      </c>
      <c r="H32" s="93" t="e">
        <f t="shared" si="3"/>
        <v>#DIV/0!</v>
      </c>
      <c r="I32" s="143">
        <f t="shared" si="4"/>
        <v>0</v>
      </c>
      <c r="J32" s="92">
        <f t="shared" si="5"/>
        <v>0</v>
      </c>
      <c r="K32" s="95" t="e">
        <f t="shared" si="6"/>
        <v>#DIV/0!</v>
      </c>
    </row>
    <row r="33" spans="1:11" s="1" customFormat="1" ht="26.25" hidden="1" thickBot="1">
      <c r="A33" s="97" t="s">
        <v>76</v>
      </c>
      <c r="B33" s="90" t="s">
        <v>62</v>
      </c>
      <c r="C33" s="146"/>
      <c r="D33" s="92">
        <f t="shared" si="0"/>
        <v>0</v>
      </c>
      <c r="E33" s="93">
        <f t="shared" si="1"/>
        <v>0</v>
      </c>
      <c r="F33" s="133"/>
      <c r="G33" s="92">
        <f t="shared" si="2"/>
        <v>0</v>
      </c>
      <c r="H33" s="93" t="e">
        <f t="shared" si="3"/>
        <v>#DIV/0!</v>
      </c>
      <c r="I33" s="143">
        <f t="shared" si="4"/>
        <v>0</v>
      </c>
      <c r="J33" s="92">
        <f t="shared" si="5"/>
        <v>0</v>
      </c>
      <c r="K33" s="95" t="e">
        <f t="shared" si="6"/>
        <v>#DIV/0!</v>
      </c>
    </row>
    <row r="34" spans="1:11" s="6" customFormat="1" ht="21" customHeight="1" hidden="1" thickBot="1">
      <c r="A34" s="96" t="s">
        <v>19</v>
      </c>
      <c r="B34" s="90" t="s">
        <v>58</v>
      </c>
      <c r="C34" s="146"/>
      <c r="D34" s="92">
        <f t="shared" si="0"/>
        <v>0</v>
      </c>
      <c r="E34" s="93">
        <f t="shared" si="1"/>
        <v>0</v>
      </c>
      <c r="F34" s="133"/>
      <c r="G34" s="92">
        <f t="shared" si="2"/>
        <v>0</v>
      </c>
      <c r="H34" s="93" t="e">
        <f t="shared" si="3"/>
        <v>#DIV/0!</v>
      </c>
      <c r="I34" s="143">
        <f t="shared" si="4"/>
        <v>0</v>
      </c>
      <c r="J34" s="92">
        <f t="shared" si="5"/>
        <v>0</v>
      </c>
      <c r="K34" s="95" t="e">
        <f t="shared" si="6"/>
        <v>#DIV/0!</v>
      </c>
    </row>
    <row r="35" spans="1:11" s="1" customFormat="1" ht="12.75" hidden="1">
      <c r="A35" s="4"/>
      <c r="B35" s="39" t="s">
        <v>59</v>
      </c>
      <c r="C35" s="144"/>
      <c r="D35" s="24">
        <f t="shared" si="0"/>
        <v>0</v>
      </c>
      <c r="E35" s="35">
        <f t="shared" si="1"/>
        <v>0</v>
      </c>
      <c r="F35" s="136"/>
      <c r="G35" s="24">
        <f t="shared" si="2"/>
        <v>0</v>
      </c>
      <c r="H35" s="35" t="e">
        <f t="shared" si="3"/>
        <v>#DIV/0!</v>
      </c>
      <c r="I35" s="136">
        <f t="shared" si="4"/>
        <v>0</v>
      </c>
      <c r="J35" s="24">
        <f t="shared" si="5"/>
        <v>0</v>
      </c>
      <c r="K35" s="25" t="e">
        <f t="shared" si="6"/>
        <v>#DIV/0!</v>
      </c>
    </row>
    <row r="36" spans="1:11" s="1" customFormat="1" ht="13.5" customHeight="1" hidden="1">
      <c r="A36" s="4"/>
      <c r="B36" s="42" t="s">
        <v>31</v>
      </c>
      <c r="C36" s="145"/>
      <c r="D36" s="26">
        <f t="shared" si="0"/>
        <v>0</v>
      </c>
      <c r="E36" s="36">
        <f t="shared" si="1"/>
        <v>0</v>
      </c>
      <c r="F36" s="130"/>
      <c r="G36" s="26">
        <f t="shared" si="2"/>
        <v>0</v>
      </c>
      <c r="H36" s="36" t="e">
        <f t="shared" si="3"/>
        <v>#DIV/0!</v>
      </c>
      <c r="I36" s="130">
        <f t="shared" si="4"/>
        <v>0</v>
      </c>
      <c r="J36" s="26">
        <f t="shared" si="5"/>
        <v>0</v>
      </c>
      <c r="K36" s="27" t="e">
        <f t="shared" si="6"/>
        <v>#DIV/0!</v>
      </c>
    </row>
    <row r="37" spans="1:11" s="1" customFormat="1" ht="12" customHeight="1" hidden="1" thickBot="1">
      <c r="A37" s="16"/>
      <c r="B37" s="37" t="s">
        <v>84</v>
      </c>
      <c r="C37" s="145"/>
      <c r="D37" s="26">
        <f aca="true" t="shared" si="7" ref="D37:D58">C37*1000/$D$2</f>
        <v>0</v>
      </c>
      <c r="E37" s="36">
        <f aca="true" t="shared" si="8" ref="E37:E57">IF(C$58=0,0,C37*100/C$58)</f>
        <v>0</v>
      </c>
      <c r="F37" s="138"/>
      <c r="G37" s="26">
        <f aca="true" t="shared" si="9" ref="G37:G58">F37*1000/$G$2</f>
        <v>0</v>
      </c>
      <c r="H37" s="36" t="e">
        <f aca="true" t="shared" si="10" ref="H37:H57">F37*100/F$58</f>
        <v>#DIV/0!</v>
      </c>
      <c r="I37" s="130">
        <f aca="true" t="shared" si="11" ref="I37:I57">SUM(C37,F37)</f>
        <v>0</v>
      </c>
      <c r="J37" s="26">
        <f aca="true" t="shared" si="12" ref="J37:J58">I37*1000/$J$2</f>
        <v>0</v>
      </c>
      <c r="K37" s="27" t="e">
        <f aca="true" t="shared" si="13" ref="K37:K57">I37*100/I$58</f>
        <v>#DIV/0!</v>
      </c>
    </row>
    <row r="38" spans="1:11" s="6" customFormat="1" ht="21" customHeight="1" hidden="1" thickBot="1">
      <c r="A38" s="96" t="s">
        <v>20</v>
      </c>
      <c r="B38" s="90" t="s">
        <v>32</v>
      </c>
      <c r="C38" s="146"/>
      <c r="D38" s="92">
        <f t="shared" si="7"/>
        <v>0</v>
      </c>
      <c r="E38" s="93">
        <f t="shared" si="8"/>
        <v>0</v>
      </c>
      <c r="F38" s="133"/>
      <c r="G38" s="92">
        <f t="shared" si="9"/>
        <v>0</v>
      </c>
      <c r="H38" s="93" t="e">
        <f t="shared" si="10"/>
        <v>#DIV/0!</v>
      </c>
      <c r="I38" s="143">
        <f t="shared" si="11"/>
        <v>0</v>
      </c>
      <c r="J38" s="92">
        <f t="shared" si="12"/>
        <v>0</v>
      </c>
      <c r="K38" s="111" t="e">
        <f t="shared" si="13"/>
        <v>#DIV/0!</v>
      </c>
    </row>
    <row r="39" spans="1:11" s="1" customFormat="1" ht="12.75" hidden="1">
      <c r="A39" s="4"/>
      <c r="B39" s="39" t="s">
        <v>60</v>
      </c>
      <c r="C39" s="144"/>
      <c r="D39" s="18">
        <f t="shared" si="7"/>
        <v>0</v>
      </c>
      <c r="E39" s="30">
        <f t="shared" si="8"/>
        <v>0</v>
      </c>
      <c r="F39" s="136"/>
      <c r="G39" s="18">
        <f t="shared" si="9"/>
        <v>0</v>
      </c>
      <c r="H39" s="30" t="e">
        <f t="shared" si="10"/>
        <v>#DIV/0!</v>
      </c>
      <c r="I39" s="136">
        <f t="shared" si="11"/>
        <v>0</v>
      </c>
      <c r="J39" s="18">
        <f t="shared" si="12"/>
        <v>0</v>
      </c>
      <c r="K39" s="19" t="e">
        <f t="shared" si="13"/>
        <v>#DIV/0!</v>
      </c>
    </row>
    <row r="40" spans="1:11" s="1" customFormat="1" ht="12.75" hidden="1">
      <c r="A40" s="4"/>
      <c r="B40" s="37" t="s">
        <v>34</v>
      </c>
      <c r="C40" s="145"/>
      <c r="D40" s="12">
        <f t="shared" si="7"/>
        <v>0</v>
      </c>
      <c r="E40" s="31">
        <f t="shared" si="8"/>
        <v>0</v>
      </c>
      <c r="F40" s="130"/>
      <c r="G40" s="12">
        <f t="shared" si="9"/>
        <v>0</v>
      </c>
      <c r="H40" s="31" t="e">
        <f t="shared" si="10"/>
        <v>#DIV/0!</v>
      </c>
      <c r="I40" s="130">
        <f t="shared" si="11"/>
        <v>0</v>
      </c>
      <c r="J40" s="12">
        <f t="shared" si="12"/>
        <v>0</v>
      </c>
      <c r="K40" s="13" t="e">
        <f t="shared" si="13"/>
        <v>#DIV/0!</v>
      </c>
    </row>
    <row r="41" spans="1:11" s="1" customFormat="1" ht="12.75" hidden="1">
      <c r="A41" s="4"/>
      <c r="B41" s="37" t="s">
        <v>25</v>
      </c>
      <c r="C41" s="145"/>
      <c r="D41" s="12">
        <f t="shared" si="7"/>
        <v>0</v>
      </c>
      <c r="E41" s="31">
        <f t="shared" si="8"/>
        <v>0</v>
      </c>
      <c r="F41" s="130"/>
      <c r="G41" s="12">
        <f t="shared" si="9"/>
        <v>0</v>
      </c>
      <c r="H41" s="31" t="e">
        <f t="shared" si="10"/>
        <v>#DIV/0!</v>
      </c>
      <c r="I41" s="130">
        <f t="shared" si="11"/>
        <v>0</v>
      </c>
      <c r="J41" s="12">
        <f t="shared" si="12"/>
        <v>0</v>
      </c>
      <c r="K41" s="13" t="e">
        <f t="shared" si="13"/>
        <v>#DIV/0!</v>
      </c>
    </row>
    <row r="42" spans="1:11" s="1" customFormat="1" ht="13.5" hidden="1" thickBot="1">
      <c r="A42" s="5"/>
      <c r="B42" s="37" t="s">
        <v>35</v>
      </c>
      <c r="C42" s="145"/>
      <c r="D42" s="12">
        <f t="shared" si="7"/>
        <v>0</v>
      </c>
      <c r="E42" s="31">
        <f t="shared" si="8"/>
        <v>0</v>
      </c>
      <c r="F42" s="131"/>
      <c r="G42" s="12">
        <f t="shared" si="9"/>
        <v>0</v>
      </c>
      <c r="H42" s="31" t="e">
        <f t="shared" si="10"/>
        <v>#DIV/0!</v>
      </c>
      <c r="I42" s="130">
        <f t="shared" si="11"/>
        <v>0</v>
      </c>
      <c r="J42" s="12">
        <f t="shared" si="12"/>
        <v>0</v>
      </c>
      <c r="K42" s="13" t="e">
        <f t="shared" si="13"/>
        <v>#DIV/0!</v>
      </c>
    </row>
    <row r="43" spans="1:11" s="6" customFormat="1" ht="23.25" customHeight="1" hidden="1" thickBot="1">
      <c r="A43" s="96" t="s">
        <v>21</v>
      </c>
      <c r="B43" s="90" t="s">
        <v>64</v>
      </c>
      <c r="C43" s="146"/>
      <c r="D43" s="92">
        <f t="shared" si="7"/>
        <v>0</v>
      </c>
      <c r="E43" s="93">
        <f t="shared" si="8"/>
        <v>0</v>
      </c>
      <c r="F43" s="133"/>
      <c r="G43" s="92">
        <f t="shared" si="9"/>
        <v>0</v>
      </c>
      <c r="H43" s="93" t="e">
        <f t="shared" si="10"/>
        <v>#DIV/0!</v>
      </c>
      <c r="I43" s="143">
        <f t="shared" si="11"/>
        <v>0</v>
      </c>
      <c r="J43" s="92">
        <f t="shared" si="12"/>
        <v>0</v>
      </c>
      <c r="K43" s="111" t="e">
        <f t="shared" si="13"/>
        <v>#DIV/0!</v>
      </c>
    </row>
    <row r="44" spans="1:11" s="1" customFormat="1" ht="33.75" customHeight="1" hidden="1" thickBot="1">
      <c r="A44" s="9"/>
      <c r="B44" s="159" t="s">
        <v>81</v>
      </c>
      <c r="C44" s="144"/>
      <c r="D44" s="18">
        <f t="shared" si="7"/>
        <v>0</v>
      </c>
      <c r="E44" s="30">
        <f t="shared" si="8"/>
        <v>0</v>
      </c>
      <c r="F44" s="141"/>
      <c r="G44" s="18">
        <f t="shared" si="9"/>
        <v>0</v>
      </c>
      <c r="H44" s="30" t="e">
        <f t="shared" si="10"/>
        <v>#DIV/0!</v>
      </c>
      <c r="I44" s="136">
        <f t="shared" si="11"/>
        <v>0</v>
      </c>
      <c r="J44" s="18">
        <f t="shared" si="12"/>
        <v>0</v>
      </c>
      <c r="K44" s="19" t="e">
        <f t="shared" si="13"/>
        <v>#DIV/0!</v>
      </c>
    </row>
    <row r="45" spans="1:11" s="1" customFormat="1" ht="16.5" customHeight="1" hidden="1" thickBot="1">
      <c r="A45" s="4"/>
      <c r="B45" s="157" t="s">
        <v>79</v>
      </c>
      <c r="C45" s="145"/>
      <c r="D45" s="12">
        <f t="shared" si="7"/>
        <v>0</v>
      </c>
      <c r="E45" s="31">
        <f t="shared" si="8"/>
        <v>0</v>
      </c>
      <c r="F45" s="139"/>
      <c r="G45" s="12">
        <f t="shared" si="9"/>
        <v>0</v>
      </c>
      <c r="H45" s="31" t="e">
        <f t="shared" si="10"/>
        <v>#DIV/0!</v>
      </c>
      <c r="I45" s="130">
        <f t="shared" si="11"/>
        <v>0</v>
      </c>
      <c r="J45" s="12">
        <f t="shared" si="12"/>
        <v>0</v>
      </c>
      <c r="K45" s="13" t="e">
        <f t="shared" si="13"/>
        <v>#DIV/0!</v>
      </c>
    </row>
    <row r="46" spans="1:11" s="1" customFormat="1" ht="18" customHeight="1" hidden="1" thickBot="1">
      <c r="A46" s="97" t="s">
        <v>77</v>
      </c>
      <c r="B46" s="90" t="s">
        <v>63</v>
      </c>
      <c r="C46" s="146"/>
      <c r="D46" s="92">
        <f t="shared" si="7"/>
        <v>0</v>
      </c>
      <c r="E46" s="93">
        <f t="shared" si="8"/>
        <v>0</v>
      </c>
      <c r="F46" s="133"/>
      <c r="G46" s="92">
        <f t="shared" si="9"/>
        <v>0</v>
      </c>
      <c r="H46" s="93" t="e">
        <f t="shared" si="10"/>
        <v>#DIV/0!</v>
      </c>
      <c r="I46" s="143">
        <f t="shared" si="11"/>
        <v>0</v>
      </c>
      <c r="J46" s="92">
        <f t="shared" si="12"/>
        <v>0</v>
      </c>
      <c r="K46" s="95" t="e">
        <f t="shared" si="13"/>
        <v>#DIV/0!</v>
      </c>
    </row>
    <row r="47" spans="1:11" s="6" customFormat="1" ht="21" customHeight="1" hidden="1" thickBot="1">
      <c r="A47" s="97" t="s">
        <v>29</v>
      </c>
      <c r="B47" s="90" t="s">
        <v>65</v>
      </c>
      <c r="C47" s="146"/>
      <c r="D47" s="92">
        <f t="shared" si="7"/>
        <v>0</v>
      </c>
      <c r="E47" s="93">
        <f t="shared" si="8"/>
        <v>0</v>
      </c>
      <c r="F47" s="133"/>
      <c r="G47" s="92">
        <f t="shared" si="9"/>
        <v>0</v>
      </c>
      <c r="H47" s="93" t="e">
        <f t="shared" si="10"/>
        <v>#DIV/0!</v>
      </c>
      <c r="I47" s="143">
        <f t="shared" si="11"/>
        <v>0</v>
      </c>
      <c r="J47" s="92">
        <f t="shared" si="12"/>
        <v>0</v>
      </c>
      <c r="K47" s="95" t="e">
        <f t="shared" si="13"/>
        <v>#DIV/0!</v>
      </c>
    </row>
    <row r="48" spans="1:11" s="6" customFormat="1" ht="19.5" customHeight="1" hidden="1" thickBot="1">
      <c r="A48" s="96" t="s">
        <v>30</v>
      </c>
      <c r="B48" s="90" t="s">
        <v>66</v>
      </c>
      <c r="C48" s="146"/>
      <c r="D48" s="92">
        <f t="shared" si="7"/>
        <v>0</v>
      </c>
      <c r="E48" s="93">
        <f t="shared" si="8"/>
        <v>0</v>
      </c>
      <c r="F48" s="133"/>
      <c r="G48" s="92">
        <f t="shared" si="9"/>
        <v>0</v>
      </c>
      <c r="H48" s="93" t="e">
        <f t="shared" si="10"/>
        <v>#DIV/0!</v>
      </c>
      <c r="I48" s="143">
        <f t="shared" si="11"/>
        <v>0</v>
      </c>
      <c r="J48" s="92">
        <f t="shared" si="12"/>
        <v>0</v>
      </c>
      <c r="K48" s="95" t="e">
        <f t="shared" si="13"/>
        <v>#DIV/0!</v>
      </c>
    </row>
    <row r="49" spans="1:11" s="1" customFormat="1" ht="17.25" customHeight="1" hidden="1">
      <c r="A49" s="4"/>
      <c r="B49" s="39" t="s">
        <v>67</v>
      </c>
      <c r="C49" s="144"/>
      <c r="D49" s="18">
        <f t="shared" si="7"/>
        <v>0</v>
      </c>
      <c r="E49" s="30">
        <f t="shared" si="8"/>
        <v>0</v>
      </c>
      <c r="F49" s="136"/>
      <c r="G49" s="18">
        <f t="shared" si="9"/>
        <v>0</v>
      </c>
      <c r="H49" s="30" t="e">
        <f t="shared" si="10"/>
        <v>#DIV/0!</v>
      </c>
      <c r="I49" s="136">
        <f t="shared" si="11"/>
        <v>0</v>
      </c>
      <c r="J49" s="18">
        <f t="shared" si="12"/>
        <v>0</v>
      </c>
      <c r="K49" s="19" t="e">
        <f t="shared" si="13"/>
        <v>#DIV/0!</v>
      </c>
    </row>
    <row r="50" spans="1:11" s="1" customFormat="1" ht="12.75" hidden="1">
      <c r="A50" s="4"/>
      <c r="B50" s="37" t="s">
        <v>71</v>
      </c>
      <c r="C50" s="145"/>
      <c r="D50" s="12">
        <f t="shared" si="7"/>
        <v>0</v>
      </c>
      <c r="E50" s="31">
        <f t="shared" si="8"/>
        <v>0</v>
      </c>
      <c r="F50" s="130"/>
      <c r="G50" s="12">
        <f t="shared" si="9"/>
        <v>0</v>
      </c>
      <c r="H50" s="31" t="e">
        <f t="shared" si="10"/>
        <v>#DIV/0!</v>
      </c>
      <c r="I50" s="130">
        <f t="shared" si="11"/>
        <v>0</v>
      </c>
      <c r="J50" s="12">
        <f t="shared" si="12"/>
        <v>0</v>
      </c>
      <c r="K50" s="13" t="e">
        <f t="shared" si="13"/>
        <v>#DIV/0!</v>
      </c>
    </row>
    <row r="51" spans="1:11" s="1" customFormat="1" ht="15.75" customHeight="1" hidden="1">
      <c r="A51" s="4"/>
      <c r="B51" s="37" t="s">
        <v>68</v>
      </c>
      <c r="C51" s="145"/>
      <c r="D51" s="12">
        <f t="shared" si="7"/>
        <v>0</v>
      </c>
      <c r="E51" s="31">
        <f t="shared" si="8"/>
        <v>0</v>
      </c>
      <c r="F51" s="130"/>
      <c r="G51" s="12">
        <f t="shared" si="9"/>
        <v>0</v>
      </c>
      <c r="H51" s="31" t="e">
        <f t="shared" si="10"/>
        <v>#DIV/0!</v>
      </c>
      <c r="I51" s="130">
        <f t="shared" si="11"/>
        <v>0</v>
      </c>
      <c r="J51" s="12">
        <f t="shared" si="12"/>
        <v>0</v>
      </c>
      <c r="K51" s="13" t="e">
        <f t="shared" si="13"/>
        <v>#DIV/0!</v>
      </c>
    </row>
    <row r="52" spans="1:11" s="1" customFormat="1" ht="12.75" hidden="1">
      <c r="A52" s="4"/>
      <c r="B52" s="37" t="s">
        <v>72</v>
      </c>
      <c r="C52" s="145"/>
      <c r="D52" s="12">
        <f t="shared" si="7"/>
        <v>0</v>
      </c>
      <c r="E52" s="31">
        <f t="shared" si="8"/>
        <v>0</v>
      </c>
      <c r="F52" s="130"/>
      <c r="G52" s="12">
        <f t="shared" si="9"/>
        <v>0</v>
      </c>
      <c r="H52" s="31" t="e">
        <f t="shared" si="10"/>
        <v>#DIV/0!</v>
      </c>
      <c r="I52" s="130">
        <f t="shared" si="11"/>
        <v>0</v>
      </c>
      <c r="J52" s="12">
        <f t="shared" si="12"/>
        <v>0</v>
      </c>
      <c r="K52" s="13" t="e">
        <f t="shared" si="13"/>
        <v>#DIV/0!</v>
      </c>
    </row>
    <row r="53" spans="1:11" s="1" customFormat="1" ht="16.5" customHeight="1" hidden="1">
      <c r="A53" s="4"/>
      <c r="B53" s="37" t="s">
        <v>69</v>
      </c>
      <c r="C53" s="145"/>
      <c r="D53" s="12">
        <f t="shared" si="7"/>
        <v>0</v>
      </c>
      <c r="E53" s="31">
        <f t="shared" si="8"/>
        <v>0</v>
      </c>
      <c r="F53" s="130"/>
      <c r="G53" s="12">
        <f t="shared" si="9"/>
        <v>0</v>
      </c>
      <c r="H53" s="31" t="e">
        <f t="shared" si="10"/>
        <v>#DIV/0!</v>
      </c>
      <c r="I53" s="130">
        <f t="shared" si="11"/>
        <v>0</v>
      </c>
      <c r="J53" s="12">
        <f t="shared" si="12"/>
        <v>0</v>
      </c>
      <c r="K53" s="13" t="e">
        <f t="shared" si="13"/>
        <v>#DIV/0!</v>
      </c>
    </row>
    <row r="54" spans="1:11" s="1" customFormat="1" ht="12" customHeight="1" hidden="1">
      <c r="A54" s="4"/>
      <c r="B54" s="37" t="s">
        <v>73</v>
      </c>
      <c r="C54" s="145"/>
      <c r="D54" s="12">
        <f t="shared" si="7"/>
        <v>0</v>
      </c>
      <c r="E54" s="31">
        <f t="shared" si="8"/>
        <v>0</v>
      </c>
      <c r="F54" s="130"/>
      <c r="G54" s="12">
        <f t="shared" si="9"/>
        <v>0</v>
      </c>
      <c r="H54" s="31" t="e">
        <f t="shared" si="10"/>
        <v>#DIV/0!</v>
      </c>
      <c r="I54" s="130">
        <f t="shared" si="11"/>
        <v>0</v>
      </c>
      <c r="J54" s="12">
        <f t="shared" si="12"/>
        <v>0</v>
      </c>
      <c r="K54" s="13" t="e">
        <f t="shared" si="13"/>
        <v>#DIV/0!</v>
      </c>
    </row>
    <row r="55" spans="1:11" s="1" customFormat="1" ht="16.5" customHeight="1" hidden="1">
      <c r="A55" s="4"/>
      <c r="B55" s="37" t="s">
        <v>70</v>
      </c>
      <c r="C55" s="145"/>
      <c r="D55" s="12">
        <f t="shared" si="7"/>
        <v>0</v>
      </c>
      <c r="E55" s="31">
        <f t="shared" si="8"/>
        <v>0</v>
      </c>
      <c r="F55" s="130"/>
      <c r="G55" s="12">
        <f t="shared" si="9"/>
        <v>0</v>
      </c>
      <c r="H55" s="31" t="e">
        <f t="shared" si="10"/>
        <v>#DIV/0!</v>
      </c>
      <c r="I55" s="130">
        <f t="shared" si="11"/>
        <v>0</v>
      </c>
      <c r="J55" s="12">
        <f t="shared" si="12"/>
        <v>0</v>
      </c>
      <c r="K55" s="13" t="e">
        <f t="shared" si="13"/>
        <v>#DIV/0!</v>
      </c>
    </row>
    <row r="56" spans="1:11" s="1" customFormat="1" ht="12.75" hidden="1">
      <c r="A56" s="4"/>
      <c r="B56" s="37" t="s">
        <v>74</v>
      </c>
      <c r="C56" s="145"/>
      <c r="D56" s="12">
        <f t="shared" si="7"/>
        <v>0</v>
      </c>
      <c r="E56" s="31">
        <f t="shared" si="8"/>
        <v>0</v>
      </c>
      <c r="F56" s="130"/>
      <c r="G56" s="12">
        <f t="shared" si="9"/>
        <v>0</v>
      </c>
      <c r="H56" s="31" t="e">
        <f t="shared" si="10"/>
        <v>#DIV/0!</v>
      </c>
      <c r="I56" s="130">
        <f t="shared" si="11"/>
        <v>0</v>
      </c>
      <c r="J56" s="12">
        <f t="shared" si="12"/>
        <v>0</v>
      </c>
      <c r="K56" s="13" t="e">
        <f t="shared" si="13"/>
        <v>#DIV/0!</v>
      </c>
    </row>
    <row r="57" spans="1:11" s="1" customFormat="1" ht="13.5" hidden="1" thickBot="1">
      <c r="A57" s="4"/>
      <c r="B57" s="37" t="s">
        <v>33</v>
      </c>
      <c r="C57" s="150"/>
      <c r="D57" s="12">
        <f t="shared" si="7"/>
        <v>0</v>
      </c>
      <c r="E57" s="31">
        <f t="shared" si="8"/>
        <v>0</v>
      </c>
      <c r="F57" s="137"/>
      <c r="G57" s="12">
        <f t="shared" si="9"/>
        <v>0</v>
      </c>
      <c r="H57" s="31" t="e">
        <f t="shared" si="10"/>
        <v>#DIV/0!</v>
      </c>
      <c r="I57" s="130">
        <f t="shared" si="11"/>
        <v>0</v>
      </c>
      <c r="J57" s="12">
        <f t="shared" si="12"/>
        <v>0</v>
      </c>
      <c r="K57" s="13" t="e">
        <f t="shared" si="13"/>
        <v>#DIV/0!</v>
      </c>
    </row>
    <row r="58" spans="1:11" s="6" customFormat="1" ht="18.75" customHeight="1" thickBot="1">
      <c r="A58" s="80"/>
      <c r="B58" s="81" t="s">
        <v>22</v>
      </c>
      <c r="C58" s="146">
        <f>C48+C47+C46+C43+C38+C34+C33+C32+C27+C22+C18+C17+C16+C14+C13+C11+C10+C8+C5</f>
        <v>0</v>
      </c>
      <c r="D58" s="213">
        <f t="shared" si="7"/>
        <v>0</v>
      </c>
      <c r="E58" s="32"/>
      <c r="F58" s="143">
        <f>F48+F47+F46+F43+F38+F34+F33+F32+F27+F22+F18+F17+F16+F14+F13+F11+F10+F8+F5</f>
        <v>0</v>
      </c>
      <c r="G58" s="214">
        <f t="shared" si="9"/>
        <v>0</v>
      </c>
      <c r="H58" s="32"/>
      <c r="I58" s="143">
        <f>I48+I47+I46+I43+I38+I34+I33+I32+I27+I22+I18+I17+I16+I14+I13+I11+I10+I8+I5</f>
        <v>0</v>
      </c>
      <c r="J58" s="214">
        <f t="shared" si="12"/>
        <v>0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E Dimitrova</cp:lastModifiedBy>
  <cp:lastPrinted>2018-06-12T07:25:38Z</cp:lastPrinted>
  <dcterms:created xsi:type="dcterms:W3CDTF">2006-05-10T07:34:59Z</dcterms:created>
  <dcterms:modified xsi:type="dcterms:W3CDTF">2020-05-04T07:49:16Z</dcterms:modified>
  <cp:category/>
  <cp:version/>
  <cp:contentType/>
  <cp:contentStatus/>
</cp:coreProperties>
</file>