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120" yWindow="96" windowWidth="9420" windowHeight="4968" tabRatio="842" firstSheet="2" activeTab="12"/>
  </bookViews>
  <sheets>
    <sheet name="МОБАЛ_В.Т" sheetId="1" r:id="rId1"/>
    <sheet name="МОБАЛ_Община" sheetId="2" r:id="rId2"/>
    <sheet name="МБАЛ_Г.Ор" sheetId="3" r:id="rId3"/>
    <sheet name="МБАЛ_Павликени" sheetId="4" r:id="rId4"/>
    <sheet name="МБАЛ_Свищов" sheetId="5" r:id="rId5"/>
    <sheet name="Област2022 - многопрофилни болн" sheetId="6" r:id="rId6"/>
    <sheet name="СбАЛК" sheetId="7" r:id="rId7"/>
    <sheet name="ДПб" sheetId="8" r:id="rId8"/>
    <sheet name="ЦПЗ" sheetId="9" r:id="rId9"/>
    <sheet name="ЦКВЗ" sheetId="10" r:id="rId10"/>
    <sheet name="СбАЛПФЗ" sheetId="11" r:id="rId11"/>
    <sheet name="КОЦ" sheetId="12" r:id="rId12"/>
    <sheet name="Област 2022 всички" sheetId="13" r:id="rId13"/>
  </sheets>
  <definedNames>
    <definedName name="_xlnm.Print_Area" localSheetId="0">'МОБАЛ_В.Т'!$A$1:$K$62</definedName>
    <definedName name="_xlnm.Print_Titles" localSheetId="7">'ДПб'!$3:$4</definedName>
    <definedName name="_xlnm.Print_Titles" localSheetId="11">'КОЦ'!$3:$4</definedName>
    <definedName name="_xlnm.Print_Titles" localSheetId="2">'МБАЛ_Г.Ор'!$3:$4</definedName>
    <definedName name="_xlnm.Print_Titles" localSheetId="3">'МБАЛ_Павликени'!$3:$4</definedName>
    <definedName name="_xlnm.Print_Titles" localSheetId="4">'МБАЛ_Свищов'!$3:$4</definedName>
    <definedName name="_xlnm.Print_Titles" localSheetId="0">'МОБАЛ_В.Т'!$3:$4</definedName>
    <definedName name="_xlnm.Print_Titles" localSheetId="1">'МОБАЛ_Община'!$3:$4</definedName>
    <definedName name="_xlnm.Print_Titles" localSheetId="12">'Област 2022 всички'!$3:$4</definedName>
    <definedName name="_xlnm.Print_Titles" localSheetId="5">'Област2022 - многопрофилни болн'!$3:$4</definedName>
    <definedName name="_xlnm.Print_Titles" localSheetId="6">'СбАЛК'!$3:$4</definedName>
    <definedName name="_xlnm.Print_Titles" localSheetId="10">'СбАЛПФЗ'!$3:$4</definedName>
    <definedName name="_xlnm.Print_Titles" localSheetId="9">'ЦКВЗ'!$3:$4</definedName>
    <definedName name="_xlnm.Print_Titles" localSheetId="8">'ЦПЗ'!$3:$4</definedName>
  </definedNames>
  <calcPr fullCalcOnLoad="1"/>
</workbook>
</file>

<file path=xl/sharedStrings.xml><?xml version="1.0" encoding="utf-8"?>
<sst xmlns="http://schemas.openxmlformats.org/spreadsheetml/2006/main" count="1202" uniqueCount="105">
  <si>
    <t>Клас</t>
  </si>
  <si>
    <t>0 - 17 години</t>
  </si>
  <si>
    <t>над 18 години</t>
  </si>
  <si>
    <t>общо</t>
  </si>
  <si>
    <t>по МКБ</t>
  </si>
  <si>
    <t>Класове болести</t>
  </si>
  <si>
    <t>Брой</t>
  </si>
  <si>
    <t>На 1000 д. население</t>
  </si>
  <si>
    <t>Отн. дял %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</si>
  <si>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</si>
  <si>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</si>
  <si>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</si>
  <si>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</si>
  <si>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</si>
  <si>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</si>
  <si>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</si>
  <si>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</si>
  <si>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</si>
  <si>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XI.</t>
  </si>
  <si>
    <t>XIV.</t>
  </si>
  <si>
    <t>XV.</t>
  </si>
  <si>
    <t>XVI.</t>
  </si>
  <si>
    <t>ОБЩО</t>
  </si>
  <si>
    <t>Забележка: Показателите са изчислени с населението на цялата област.</t>
  </si>
  <si>
    <t>Клас по МКБ</t>
  </si>
  <si>
    <t xml:space="preserve">  Отоци, протеинурия и хипертонични усложнения</t>
  </si>
  <si>
    <t xml:space="preserve"> Някои инфекциозни и паразитни болести </t>
  </si>
  <si>
    <t xml:space="preserve"> Болести на окото и придатъците му</t>
  </si>
  <si>
    <t>Х.</t>
  </si>
  <si>
    <t>XVIII.</t>
  </si>
  <si>
    <t>XIX.</t>
  </si>
  <si>
    <t xml:space="preserve">  от тях: Тубулоинтестициални болести на бъбреците</t>
  </si>
  <si>
    <t xml:space="preserve"> Бременност, раждане и послеродов период</t>
  </si>
  <si>
    <t xml:space="preserve">      Отравяния и токсични въздействия</t>
  </si>
  <si>
    <t xml:space="preserve">       от тях:  Спонтанен аборт</t>
  </si>
  <si>
    <t xml:space="preserve">  Нормално  (спонтанно)  раждане</t>
  </si>
  <si>
    <t xml:space="preserve">  в т.ч. Чревни инфекции</t>
  </si>
  <si>
    <t xml:space="preserve">              Туберкулоза</t>
  </si>
  <si>
    <t xml:space="preserve"> Новообразувания</t>
  </si>
  <si>
    <t xml:space="preserve">  в т.ч. Злокачествени новообразувания</t>
  </si>
  <si>
    <t xml:space="preserve"> Болести на кръвта и кръвотворните органи</t>
  </si>
  <si>
    <t xml:space="preserve"> Болести на ендокринната система, разстройства на  храненето и на обмяната на веществата</t>
  </si>
  <si>
    <t xml:space="preserve"> Психични и поведенчески разстройства</t>
  </si>
  <si>
    <t xml:space="preserve"> Болести на нервната система </t>
  </si>
  <si>
    <t xml:space="preserve">  в т.ч. Епилепсия, епилептичен статус</t>
  </si>
  <si>
    <t xml:space="preserve"> Болести на ухото и мастоидния израстък</t>
  </si>
  <si>
    <t xml:space="preserve"> Болести на органите на кръвообращението</t>
  </si>
  <si>
    <t xml:space="preserve">  в т.ч. Хипертонични болести</t>
  </si>
  <si>
    <t xml:space="preserve">             Исхемична болест на сърцето</t>
  </si>
  <si>
    <t xml:space="preserve">             Мозъчносъдови болести</t>
  </si>
  <si>
    <t xml:space="preserve"> Болести на дихателната система</t>
  </si>
  <si>
    <t xml:space="preserve">  в т.ч. Остри инфекции на горните дих. пътища</t>
  </si>
  <si>
    <t xml:space="preserve">             Пневмонии  (вирусни и бактериални)</t>
  </si>
  <si>
    <t xml:space="preserve"> Болести на храносмилателната система</t>
  </si>
  <si>
    <t xml:space="preserve">  в т.ч. Язва на стомаха и дванадесетопръстника</t>
  </si>
  <si>
    <t xml:space="preserve">             Апендицит</t>
  </si>
  <si>
    <t xml:space="preserve">             Хернии</t>
  </si>
  <si>
    <t xml:space="preserve">            Холелитиаза и холецистит</t>
  </si>
  <si>
    <t xml:space="preserve"> Болести на пикочо-половата система</t>
  </si>
  <si>
    <t xml:space="preserve">  в т.ч. Болести на пикочната система</t>
  </si>
  <si>
    <t xml:space="preserve">   в т.ч.   Аборт</t>
  </si>
  <si>
    <t xml:space="preserve"> Болести на кожата и подкожната тъкан</t>
  </si>
  <si>
    <t xml:space="preserve"> Болести на костно-мускулната система и на съединителната тъкан</t>
  </si>
  <si>
    <t xml:space="preserve"> Вродени аномалии  (пороци на развитието)</t>
  </si>
  <si>
    <t xml:space="preserve"> Някои състояния, възникващи през перинаталния период</t>
  </si>
  <si>
    <t xml:space="preserve"> Симптоми, признаци и отклонения от нормата</t>
  </si>
  <si>
    <t xml:space="preserve"> Травми и отравяния</t>
  </si>
  <si>
    <t xml:space="preserve">  в т.ч.  Травми на главата и шията</t>
  </si>
  <si>
    <t xml:space="preserve">              Травми на гр. кош, корема и таза</t>
  </si>
  <si>
    <t xml:space="preserve">             Травми на раменен пояс и горен крайник</t>
  </si>
  <si>
    <t xml:space="preserve">            Травми на тазобедр.става и долен крайник</t>
  </si>
  <si>
    <t xml:space="preserve">                           от тях:    счупвания</t>
  </si>
  <si>
    <t xml:space="preserve">                           от тях: счупвания</t>
  </si>
  <si>
    <t xml:space="preserve">                           от тях счупвания</t>
  </si>
  <si>
    <t xml:space="preserve">                          от тях: счупвания</t>
  </si>
  <si>
    <t>XIІ.</t>
  </si>
  <si>
    <t>XІІІ.</t>
  </si>
  <si>
    <t>XVIІ.</t>
  </si>
  <si>
    <t xml:space="preserve">    в т.ч. Захарен диабет</t>
  </si>
  <si>
    <t xml:space="preserve">             Родова   травма</t>
  </si>
  <si>
    <t xml:space="preserve">            Родова  травма</t>
  </si>
  <si>
    <t xml:space="preserve"> в т.ч.  Забавен фетален растеж, хипотр. и разстр., свърз. със скъсяване срока на брем. и ниско тегло при раждане</t>
  </si>
  <si>
    <t>Забележка: Показателите са изчислени с населението на община В.Търново.</t>
  </si>
  <si>
    <t xml:space="preserve">                  Хронична бъбречна недостатъчност</t>
  </si>
  <si>
    <t xml:space="preserve">             ХОББ -J44</t>
  </si>
  <si>
    <t xml:space="preserve">             Астма</t>
  </si>
  <si>
    <t>Забележка: Показателите са изчислени с населението на община Горна Оряховица, Лясковец и Стражица</t>
  </si>
  <si>
    <t xml:space="preserve"> Кодове за специални цели U00–U85</t>
  </si>
  <si>
    <t>ХXІІ.</t>
  </si>
  <si>
    <t>COVID-19, идентифициран вирус U07.1</t>
  </si>
  <si>
    <t>COVID-19, неидентифициран вирус U07.2</t>
  </si>
  <si>
    <t>Забележка: Показателите са изчислени с населението на община Павликени и Сухиндол</t>
  </si>
  <si>
    <t>ХОСПИТАЛИЗИРАНА   ЗАБОЛЕВАЕМОСТ  В  МОБАЛ   ВЕЛИКО  ТЪРНОВО  ПРЕЗ  2022 год.</t>
  </si>
  <si>
    <t>ХОСПИТАЛИЗИРАНА   ЗАБОЛЕВАЕМОСТ  В  МБАЛ  ПАВЛИКЕНИ  ПРЕЗ  2022 год.</t>
  </si>
  <si>
    <t>ХОСПИТАЛИЗИРАНА   ЗАБОЛЕВАЕМОСТ  В  МБАЛ  ГОРНА  ОРЯХОВИЦА  ПРЕЗ  2022 год.</t>
  </si>
  <si>
    <t>ХОСПИТАЛИЗИРАНА   ЗАБОЛЕВАЕМОСТ  В  МБАЛ  СВИЩОВ  ПРЕЗ  2022 год.</t>
  </si>
  <si>
    <t xml:space="preserve">ХОСПИТАЛИЗИРАНА   ЗАБОЛЕВАЕМОСТ  В  МНОГОПРОФИЛНИТЕ БОЛНИЦИ НА ОБЛАСТ  ВЕЛИКО ТЪРНОВО  ПРЕЗ  2022 год.  </t>
  </si>
  <si>
    <t>ХОСПИТАЛИЗИРАНА   ЗАБОЛЕВАЕМОСТ  В  СБАЛК  ПРЕЗ  2022 год.</t>
  </si>
  <si>
    <t>ХОСПИТАЛИЗИРАНА   ЗАБОЛЕВАЕМОСТ  В  ДПБ  ЦЕРОВА КОРИЯ  ПРЕЗ  2022 год.</t>
  </si>
  <si>
    <t>ХОСПИТАЛИЗИРАНА   ЗАБОЛЕВАЕМОСТ  В  ЦПЗ  ПРЕЗ  2022 год.</t>
  </si>
  <si>
    <t>ХОСПИТАЛИЗИРАНА   ЗАБОЛЕВАЕМОСТ  В  ЦКВЗ  ПРЕЗ  2022 год.</t>
  </si>
  <si>
    <t>ХОСПИТАЛИЗИРАНА   ЗАБОЛЕВАЕМОСТ  В  СБАЛПФЗ  ПРЕЗ  2022 год.</t>
  </si>
  <si>
    <t xml:space="preserve">ХОСПИТАЛИЗИРАНА   ЗАБОЛЕВАЕМОСТ  В  ЛЕЧЕБНИТЕ ЗАВЕДЕНИЯ ЗА БОЛНИЧНА ПОМОЩ В  ОБЛАСТ  ВЕЛИКО ТЪРНОВО  ПРЕЗ  2022 год.  </t>
  </si>
  <si>
    <t>Забележка: Показателите са изчислени с ревизирано средногодишно население за 2022 г. поради наличието на нова оценка на населението на база данните от Преброяване 2021</t>
  </si>
  <si>
    <t>ХОСПИТАЛИЗИРАНА   ЗАБОЛЕВАЕМОСТ  В  КОЦ  ПРЕЗ  2022 год.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</si>
</sst>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"/>
    <numFmt numFmtId="183" formatCode="0.0000"/>
    <numFmt numFmtId="184" formatCode="0.0"/>
    <numFmt numFmtId="185" formatCode="0.000000"/>
    <numFmt numFmtId="186" formatCode="0.00000"/>
    <numFmt numFmtId="187" formatCode="0.0%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i/>
      <sz val="9"/>
      <name val="Hebar"/>
      <family val="2"/>
    </font>
    <font>
      <sz val="11"/>
      <name val="Hebar"/>
      <family val="2"/>
    </font>
    <font>
      <b/>
      <sz val="11"/>
      <name val="Hebar"/>
      <family val="2"/>
    </font>
    <font>
      <sz val="8"/>
      <name val="Heba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Hebar"/>
      <family val="0"/>
    </font>
    <font>
      <i/>
      <sz val="9"/>
      <name val="Times New Roman"/>
      <family val="1"/>
    </font>
    <font>
      <sz val="9"/>
      <name val="Times New Roman"/>
      <family val="1"/>
    </font>
    <font>
      <i/>
      <sz val="11"/>
      <name val="Hebar"/>
      <family val="0"/>
    </font>
    <font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29" borderId="6" applyNumberFormat="0" applyAlignment="0" applyProtection="0"/>
    <xf numFmtId="0" fontId="43" fillId="29" borderId="2" applyNumberFormat="0" applyAlignment="0" applyProtection="0"/>
    <xf numFmtId="0" fontId="44" fillId="30" borderId="7" applyNumberFormat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</cellStyleXfs>
  <cellXfs count="27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2" fontId="2" fillId="0" borderId="12" xfId="0" applyNumberFormat="1" applyFont="1" applyFill="1" applyBorder="1" applyAlignment="1">
      <alignment horizontal="right" vertical="center"/>
    </xf>
    <xf numFmtId="184" fontId="2" fillId="0" borderId="13" xfId="0" applyNumberFormat="1" applyFont="1" applyFill="1" applyBorder="1" applyAlignment="1">
      <alignment horizontal="right" vertical="center"/>
    </xf>
    <xf numFmtId="2" fontId="2" fillId="0" borderId="14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right" vertical="center"/>
    </xf>
    <xf numFmtId="184" fontId="2" fillId="0" borderId="18" xfId="0" applyNumberFormat="1" applyFont="1" applyFill="1" applyBorder="1" applyAlignment="1">
      <alignment horizontal="right" vertical="center"/>
    </xf>
    <xf numFmtId="184" fontId="2" fillId="0" borderId="19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right" vertical="center"/>
    </xf>
    <xf numFmtId="184" fontId="2" fillId="0" borderId="18" xfId="0" applyNumberFormat="1" applyFont="1" applyFill="1" applyBorder="1" applyAlignment="1">
      <alignment horizontal="right" vertical="center"/>
    </xf>
    <xf numFmtId="2" fontId="2" fillId="0" borderId="12" xfId="0" applyNumberFormat="1" applyFont="1" applyFill="1" applyBorder="1" applyAlignment="1">
      <alignment horizontal="right" vertical="center"/>
    </xf>
    <xf numFmtId="184" fontId="2" fillId="0" borderId="13" xfId="0" applyNumberFormat="1" applyFont="1" applyFill="1" applyBorder="1" applyAlignment="1">
      <alignment horizontal="right" vertical="center"/>
    </xf>
    <xf numFmtId="2" fontId="2" fillId="0" borderId="21" xfId="0" applyNumberFormat="1" applyFont="1" applyFill="1" applyBorder="1" applyAlignment="1">
      <alignment horizontal="right" vertical="center"/>
    </xf>
    <xf numFmtId="184" fontId="2" fillId="0" borderId="22" xfId="0" applyNumberFormat="1" applyFont="1" applyFill="1" applyBorder="1" applyAlignment="1">
      <alignment horizontal="right" vertical="center"/>
    </xf>
    <xf numFmtId="184" fontId="2" fillId="0" borderId="23" xfId="0" applyNumberFormat="1" applyFont="1" applyFill="1" applyBorder="1" applyAlignment="1">
      <alignment horizontal="right" vertical="center"/>
    </xf>
    <xf numFmtId="184" fontId="2" fillId="0" borderId="24" xfId="0" applyNumberFormat="1" applyFont="1" applyFill="1" applyBorder="1" applyAlignment="1">
      <alignment horizontal="right" vertical="center"/>
    </xf>
    <xf numFmtId="184" fontId="2" fillId="0" borderId="25" xfId="0" applyNumberFormat="1" applyFont="1" applyFill="1" applyBorder="1" applyAlignment="1">
      <alignment horizontal="right" vertical="center"/>
    </xf>
    <xf numFmtId="184" fontId="2" fillId="0" borderId="26" xfId="0" applyNumberFormat="1" applyFont="1" applyFill="1" applyBorder="1" applyAlignment="1">
      <alignment horizontal="right" vertical="center"/>
    </xf>
    <xf numFmtId="184" fontId="2" fillId="0" borderId="23" xfId="0" applyNumberFormat="1" applyFont="1" applyFill="1" applyBorder="1" applyAlignment="1">
      <alignment horizontal="right" vertical="center"/>
    </xf>
    <xf numFmtId="184" fontId="2" fillId="0" borderId="24" xfId="0" applyNumberFormat="1" applyFont="1" applyFill="1" applyBorder="1" applyAlignment="1">
      <alignment horizontal="right" vertical="center"/>
    </xf>
    <xf numFmtId="0" fontId="8" fillId="0" borderId="24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justify" vertical="center" wrapText="1"/>
    </xf>
    <xf numFmtId="0" fontId="8" fillId="0" borderId="28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9" xfId="0" applyFill="1" applyBorder="1" applyAlignment="1">
      <alignment horizontal="centerContinuous" vertical="center"/>
    </xf>
    <xf numFmtId="0" fontId="0" fillId="0" borderId="30" xfId="0" applyFill="1" applyBorder="1" applyAlignment="1">
      <alignment horizontal="centerContinuous" vertical="center"/>
    </xf>
    <xf numFmtId="0" fontId="0" fillId="0" borderId="31" xfId="0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32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right" vertical="center"/>
    </xf>
    <xf numFmtId="184" fontId="2" fillId="0" borderId="33" xfId="0" applyNumberFormat="1" applyFont="1" applyFill="1" applyBorder="1" applyAlignment="1">
      <alignment horizontal="right" vertical="center"/>
    </xf>
    <xf numFmtId="2" fontId="2" fillId="0" borderId="14" xfId="0" applyNumberFormat="1" applyFont="1" applyFill="1" applyBorder="1" applyAlignment="1">
      <alignment horizontal="right" vertical="center"/>
    </xf>
    <xf numFmtId="184" fontId="2" fillId="0" borderId="23" xfId="0" applyNumberFormat="1" applyFont="1" applyBorder="1" applyAlignment="1">
      <alignment horizontal="right" vertical="center"/>
    </xf>
    <xf numFmtId="184" fontId="0" fillId="0" borderId="25" xfId="0" applyNumberFormat="1" applyFont="1" applyFill="1" applyBorder="1" applyAlignment="1">
      <alignment horizontal="right" vertical="center"/>
    </xf>
    <xf numFmtId="184" fontId="2" fillId="0" borderId="33" xfId="0" applyNumberFormat="1" applyFont="1" applyBorder="1" applyAlignment="1">
      <alignment horizontal="right" vertical="center"/>
    </xf>
    <xf numFmtId="2" fontId="2" fillId="0" borderId="21" xfId="0" applyNumberFormat="1" applyFont="1" applyBorder="1" applyAlignment="1">
      <alignment horizontal="right" vertical="center"/>
    </xf>
    <xf numFmtId="184" fontId="2" fillId="0" borderId="25" xfId="0" applyNumberFormat="1" applyFont="1" applyBorder="1" applyAlignment="1">
      <alignment horizontal="right" vertical="center"/>
    </xf>
    <xf numFmtId="184" fontId="2" fillId="0" borderId="34" xfId="0" applyNumberFormat="1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right" vertical="center"/>
    </xf>
    <xf numFmtId="184" fontId="2" fillId="0" borderId="24" xfId="0" applyNumberFormat="1" applyFont="1" applyBorder="1" applyAlignment="1">
      <alignment horizontal="right" vertical="center"/>
    </xf>
    <xf numFmtId="184" fontId="2" fillId="0" borderId="35" xfId="0" applyNumberFormat="1" applyFont="1" applyBorder="1" applyAlignment="1">
      <alignment horizontal="right" vertical="center"/>
    </xf>
    <xf numFmtId="184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184" fontId="2" fillId="0" borderId="35" xfId="0" applyNumberFormat="1" applyFont="1" applyFill="1" applyBorder="1" applyAlignment="1">
      <alignment horizontal="right" vertical="center"/>
    </xf>
    <xf numFmtId="2" fontId="2" fillId="0" borderId="36" xfId="0" applyNumberFormat="1" applyFont="1" applyBorder="1" applyAlignment="1">
      <alignment horizontal="right" vertical="center"/>
    </xf>
    <xf numFmtId="184" fontId="2" fillId="0" borderId="27" xfId="0" applyNumberFormat="1" applyFont="1" applyBorder="1" applyAlignment="1">
      <alignment horizontal="right" vertical="center"/>
    </xf>
    <xf numFmtId="184" fontId="2" fillId="0" borderId="27" xfId="0" applyNumberFormat="1" applyFont="1" applyFill="1" applyBorder="1" applyAlignment="1">
      <alignment horizontal="right" vertical="center"/>
    </xf>
    <xf numFmtId="184" fontId="2" fillId="0" borderId="37" xfId="0" applyNumberFormat="1" applyFont="1" applyBorder="1" applyAlignment="1">
      <alignment horizontal="right" vertical="center"/>
    </xf>
    <xf numFmtId="2" fontId="2" fillId="0" borderId="38" xfId="0" applyNumberFormat="1" applyFont="1" applyBorder="1" applyAlignment="1">
      <alignment horizontal="right" vertical="center"/>
    </xf>
    <xf numFmtId="184" fontId="2" fillId="0" borderId="28" xfId="0" applyNumberFormat="1" applyFont="1" applyBorder="1" applyAlignment="1">
      <alignment horizontal="right" vertical="center"/>
    </xf>
    <xf numFmtId="184" fontId="2" fillId="0" borderId="28" xfId="0" applyNumberFormat="1" applyFont="1" applyFill="1" applyBorder="1" applyAlignment="1">
      <alignment horizontal="right" vertical="center"/>
    </xf>
    <xf numFmtId="184" fontId="2" fillId="0" borderId="39" xfId="0" applyNumberFormat="1" applyFont="1" applyBorder="1" applyAlignment="1">
      <alignment horizontal="right" vertical="center"/>
    </xf>
    <xf numFmtId="2" fontId="2" fillId="0" borderId="14" xfId="0" applyNumberFormat="1" applyFont="1" applyBorder="1" applyAlignment="1">
      <alignment horizontal="right" vertical="center"/>
    </xf>
    <xf numFmtId="184" fontId="2" fillId="0" borderId="26" xfId="0" applyNumberFormat="1" applyFont="1" applyBorder="1" applyAlignment="1">
      <alignment horizontal="right" vertical="center"/>
    </xf>
    <xf numFmtId="184" fontId="2" fillId="0" borderId="26" xfId="0" applyNumberFormat="1" applyFont="1" applyFill="1" applyBorder="1" applyAlignment="1">
      <alignment horizontal="right" vertical="center"/>
    </xf>
    <xf numFmtId="184" fontId="2" fillId="0" borderId="40" xfId="0" applyNumberFormat="1" applyFont="1" applyBorder="1" applyAlignment="1">
      <alignment horizontal="right" vertical="center"/>
    </xf>
    <xf numFmtId="0" fontId="6" fillId="33" borderId="41" xfId="0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horizontal="right" vertical="center"/>
    </xf>
    <xf numFmtId="0" fontId="0" fillId="33" borderId="42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43" xfId="0" applyFont="1" applyFill="1" applyBorder="1" applyAlignment="1">
      <alignment horizontal="right" vertical="center"/>
    </xf>
    <xf numFmtId="0" fontId="0" fillId="33" borderId="44" xfId="0" applyFont="1" applyFill="1" applyBorder="1" applyAlignment="1">
      <alignment horizontal="right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left" vertical="center" wrapText="1"/>
    </xf>
    <xf numFmtId="1" fontId="6" fillId="33" borderId="41" xfId="0" applyNumberFormat="1" applyFont="1" applyFill="1" applyBorder="1" applyAlignment="1">
      <alignment horizontal="right" vertical="center"/>
    </xf>
    <xf numFmtId="2" fontId="6" fillId="33" borderId="46" xfId="0" applyNumberFormat="1" applyFont="1" applyFill="1" applyBorder="1" applyAlignment="1">
      <alignment horizontal="right" vertical="center"/>
    </xf>
    <xf numFmtId="184" fontId="6" fillId="33" borderId="45" xfId="0" applyNumberFormat="1" applyFont="1" applyFill="1" applyBorder="1" applyAlignment="1">
      <alignment horizontal="right" vertical="center"/>
    </xf>
    <xf numFmtId="0" fontId="6" fillId="33" borderId="41" xfId="0" applyFont="1" applyFill="1" applyBorder="1" applyAlignment="1">
      <alignment horizontal="right" vertical="center"/>
    </xf>
    <xf numFmtId="184" fontId="6" fillId="33" borderId="47" xfId="0" applyNumberFormat="1" applyFont="1" applyFill="1" applyBorder="1" applyAlignment="1">
      <alignment horizontal="right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left" vertical="center"/>
    </xf>
    <xf numFmtId="1" fontId="6" fillId="33" borderId="44" xfId="0" applyNumberFormat="1" applyFont="1" applyFill="1" applyBorder="1" applyAlignment="1">
      <alignment horizontal="right" vertical="center"/>
    </xf>
    <xf numFmtId="2" fontId="6" fillId="33" borderId="38" xfId="0" applyNumberFormat="1" applyFont="1" applyFill="1" applyBorder="1" applyAlignment="1">
      <alignment horizontal="right" vertical="center"/>
    </xf>
    <xf numFmtId="184" fontId="6" fillId="33" borderId="28" xfId="0" applyNumberFormat="1" applyFont="1" applyFill="1" applyBorder="1" applyAlignment="1">
      <alignment horizontal="right" vertical="center"/>
    </xf>
    <xf numFmtId="184" fontId="6" fillId="33" borderId="48" xfId="0" applyNumberFormat="1" applyFont="1" applyFill="1" applyBorder="1" applyAlignment="1">
      <alignment horizontal="right" vertical="center"/>
    </xf>
    <xf numFmtId="0" fontId="6" fillId="33" borderId="41" xfId="0" applyFont="1" applyFill="1" applyBorder="1" applyAlignment="1">
      <alignment horizontal="center" vertical="center"/>
    </xf>
    <xf numFmtId="1" fontId="6" fillId="33" borderId="41" xfId="0" applyNumberFormat="1" applyFont="1" applyFill="1" applyBorder="1" applyAlignment="1">
      <alignment horizontal="right" vertical="center"/>
    </xf>
    <xf numFmtId="2" fontId="6" fillId="33" borderId="46" xfId="0" applyNumberFormat="1" applyFont="1" applyFill="1" applyBorder="1" applyAlignment="1">
      <alignment horizontal="right" vertical="center"/>
    </xf>
    <xf numFmtId="184" fontId="6" fillId="33" borderId="45" xfId="0" applyNumberFormat="1" applyFont="1" applyFill="1" applyBorder="1" applyAlignment="1">
      <alignment horizontal="right" vertical="center"/>
    </xf>
    <xf numFmtId="184" fontId="6" fillId="33" borderId="47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/>
    </xf>
    <xf numFmtId="0" fontId="10" fillId="33" borderId="50" xfId="0" applyFont="1" applyFill="1" applyBorder="1" applyAlignment="1">
      <alignment horizontal="right" vertical="center" indent="1"/>
    </xf>
    <xf numFmtId="184" fontId="6" fillId="33" borderId="51" xfId="0" applyNumberFormat="1" applyFont="1" applyFill="1" applyBorder="1" applyAlignment="1">
      <alignment horizontal="right" vertical="center"/>
    </xf>
    <xf numFmtId="0" fontId="1" fillId="33" borderId="41" xfId="0" applyFont="1" applyFill="1" applyBorder="1" applyAlignment="1">
      <alignment horizontal="center" vertical="center"/>
    </xf>
    <xf numFmtId="1" fontId="0" fillId="33" borderId="11" xfId="0" applyNumberFormat="1" applyFont="1" applyFill="1" applyBorder="1" applyAlignment="1">
      <alignment horizontal="right" vertical="center"/>
    </xf>
    <xf numFmtId="1" fontId="0" fillId="33" borderId="42" xfId="0" applyNumberFormat="1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1" fontId="0" fillId="33" borderId="16" xfId="0" applyNumberFormat="1" applyFont="1" applyFill="1" applyBorder="1" applyAlignment="1">
      <alignment horizontal="right" vertical="center"/>
    </xf>
    <xf numFmtId="1" fontId="0" fillId="33" borderId="10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1" fontId="0" fillId="33" borderId="44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justify" vertical="center" wrapText="1"/>
    </xf>
    <xf numFmtId="0" fontId="11" fillId="0" borderId="29" xfId="0" applyFont="1" applyFill="1" applyBorder="1" applyAlignment="1">
      <alignment horizontal="centerContinuous"/>
    </xf>
    <xf numFmtId="0" fontId="11" fillId="0" borderId="30" xfId="0" applyFont="1" applyFill="1" applyBorder="1" applyAlignment="1">
      <alignment horizontal="centerContinuous"/>
    </xf>
    <xf numFmtId="0" fontId="11" fillId="0" borderId="31" xfId="0" applyFont="1" applyFill="1" applyBorder="1" applyAlignment="1">
      <alignment horizontal="centerContinuous"/>
    </xf>
    <xf numFmtId="0" fontId="0" fillId="33" borderId="42" xfId="0" applyFont="1" applyFill="1" applyBorder="1" applyAlignment="1">
      <alignment horizontal="right" vertical="center" indent="1"/>
    </xf>
    <xf numFmtId="0" fontId="0" fillId="33" borderId="16" xfId="0" applyFont="1" applyFill="1" applyBorder="1" applyAlignment="1">
      <alignment horizontal="right" vertical="center" indent="1"/>
    </xf>
    <xf numFmtId="0" fontId="6" fillId="33" borderId="52" xfId="0" applyFont="1" applyFill="1" applyBorder="1" applyAlignment="1">
      <alignment horizontal="right" vertical="center" indent="1"/>
    </xf>
    <xf numFmtId="0" fontId="6" fillId="33" borderId="41" xfId="0" applyFont="1" applyFill="1" applyBorder="1" applyAlignment="1">
      <alignment horizontal="right" vertical="center" indent="1"/>
    </xf>
    <xf numFmtId="0" fontId="0" fillId="33" borderId="44" xfId="0" applyFont="1" applyFill="1" applyBorder="1" applyAlignment="1">
      <alignment horizontal="right" vertical="center" indent="1"/>
    </xf>
    <xf numFmtId="0" fontId="6" fillId="33" borderId="16" xfId="0" applyFont="1" applyFill="1" applyBorder="1" applyAlignment="1">
      <alignment horizontal="right" vertical="center" indent="1"/>
    </xf>
    <xf numFmtId="0" fontId="0" fillId="33" borderId="11" xfId="0" applyFont="1" applyFill="1" applyBorder="1" applyAlignment="1">
      <alignment horizontal="right" vertical="center" indent="1"/>
    </xf>
    <xf numFmtId="0" fontId="0" fillId="33" borderId="43" xfId="0" applyFont="1" applyFill="1" applyBorder="1" applyAlignment="1">
      <alignment horizontal="right" vertical="center" indent="1"/>
    </xf>
    <xf numFmtId="0" fontId="0" fillId="33" borderId="10" xfId="0" applyFont="1" applyFill="1" applyBorder="1" applyAlignment="1">
      <alignment horizontal="right" vertical="center" indent="1"/>
    </xf>
    <xf numFmtId="0" fontId="2" fillId="33" borderId="10" xfId="0" applyFont="1" applyFill="1" applyBorder="1" applyAlignment="1">
      <alignment horizontal="right" vertical="center" indent="1"/>
    </xf>
    <xf numFmtId="0" fontId="10" fillId="33" borderId="5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right" vertical="center" indent="1"/>
    </xf>
    <xf numFmtId="0" fontId="10" fillId="33" borderId="50" xfId="0" applyFont="1" applyFill="1" applyBorder="1" applyAlignment="1">
      <alignment horizontal="right" vertical="center"/>
    </xf>
    <xf numFmtId="0" fontId="6" fillId="33" borderId="41" xfId="0" applyFont="1" applyFill="1" applyBorder="1" applyAlignment="1">
      <alignment horizontal="right" vertical="center" indent="1"/>
    </xf>
    <xf numFmtId="1" fontId="0" fillId="33" borderId="11" xfId="0" applyNumberFormat="1" applyFont="1" applyFill="1" applyBorder="1" applyAlignment="1">
      <alignment horizontal="right" vertical="center" indent="1"/>
    </xf>
    <xf numFmtId="1" fontId="0" fillId="33" borderId="42" xfId="0" applyNumberFormat="1" applyFont="1" applyFill="1" applyBorder="1" applyAlignment="1">
      <alignment horizontal="right" vertical="center" indent="1"/>
    </xf>
    <xf numFmtId="1" fontId="6" fillId="33" borderId="41" xfId="0" applyNumberFormat="1" applyFont="1" applyFill="1" applyBorder="1" applyAlignment="1">
      <alignment horizontal="right" vertical="center" indent="1"/>
    </xf>
    <xf numFmtId="1" fontId="0" fillId="33" borderId="16" xfId="0" applyNumberFormat="1" applyFont="1" applyFill="1" applyBorder="1" applyAlignment="1">
      <alignment horizontal="right" vertical="center" indent="1"/>
    </xf>
    <xf numFmtId="1" fontId="0" fillId="33" borderId="10" xfId="0" applyNumberFormat="1" applyFont="1" applyFill="1" applyBorder="1" applyAlignment="1">
      <alignment horizontal="right" vertical="center" indent="1"/>
    </xf>
    <xf numFmtId="1" fontId="6" fillId="33" borderId="41" xfId="0" applyNumberFormat="1" applyFont="1" applyFill="1" applyBorder="1" applyAlignment="1">
      <alignment horizontal="right" vertical="center" indent="1"/>
    </xf>
    <xf numFmtId="1" fontId="0" fillId="33" borderId="44" xfId="0" applyNumberFormat="1" applyFont="1" applyFill="1" applyBorder="1" applyAlignment="1">
      <alignment horizontal="right" vertical="center" indent="1"/>
    </xf>
    <xf numFmtId="0" fontId="4" fillId="0" borderId="32" xfId="0" applyFont="1" applyBorder="1" applyAlignment="1">
      <alignment horizontal="center" vertical="center"/>
    </xf>
    <xf numFmtId="0" fontId="10" fillId="33" borderId="53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left" vertical="center" wrapText="1"/>
    </xf>
    <xf numFmtId="2" fontId="6" fillId="33" borderId="21" xfId="0" applyNumberFormat="1" applyFont="1" applyFill="1" applyBorder="1" applyAlignment="1">
      <alignment horizontal="right" vertical="center"/>
    </xf>
    <xf numFmtId="184" fontId="6" fillId="33" borderId="22" xfId="0" applyNumberFormat="1" applyFont="1" applyFill="1" applyBorder="1" applyAlignment="1">
      <alignment horizontal="right" vertical="center"/>
    </xf>
    <xf numFmtId="0" fontId="8" fillId="0" borderId="23" xfId="0" applyFont="1" applyBorder="1" applyAlignment="1">
      <alignment horizontal="left" vertical="center" wrapText="1"/>
    </xf>
    <xf numFmtId="0" fontId="5" fillId="33" borderId="49" xfId="0" applyFont="1" applyFill="1" applyBorder="1" applyAlignment="1">
      <alignment vertical="center"/>
    </xf>
    <xf numFmtId="0" fontId="12" fillId="0" borderId="51" xfId="0" applyFont="1" applyFill="1" applyBorder="1" applyAlignment="1">
      <alignment horizontal="justify" vertical="center" wrapText="1"/>
    </xf>
    <xf numFmtId="1" fontId="6" fillId="33" borderId="44" xfId="0" applyNumberFormat="1" applyFont="1" applyFill="1" applyBorder="1" applyAlignment="1">
      <alignment horizontal="right" vertical="center" indent="1"/>
    </xf>
    <xf numFmtId="0" fontId="6" fillId="33" borderId="44" xfId="0" applyFont="1" applyFill="1" applyBorder="1" applyAlignment="1">
      <alignment horizontal="right" vertical="center" indent="1"/>
    </xf>
    <xf numFmtId="0" fontId="6" fillId="33" borderId="16" xfId="0" applyFont="1" applyFill="1" applyBorder="1" applyAlignment="1">
      <alignment horizontal="right" vertical="center" indent="1"/>
    </xf>
    <xf numFmtId="0" fontId="6" fillId="33" borderId="32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right" vertical="center" indent="1"/>
    </xf>
    <xf numFmtId="0" fontId="5" fillId="33" borderId="16" xfId="0" applyFont="1" applyFill="1" applyBorder="1" applyAlignment="1">
      <alignment horizontal="right" vertical="center" indent="1"/>
    </xf>
    <xf numFmtId="0" fontId="5" fillId="33" borderId="41" xfId="0" applyFont="1" applyFill="1" applyBorder="1" applyAlignment="1">
      <alignment horizontal="right" vertical="center" indent="1"/>
    </xf>
    <xf numFmtId="0" fontId="5" fillId="33" borderId="11" xfId="0" applyFont="1" applyFill="1" applyBorder="1" applyAlignment="1">
      <alignment horizontal="right" vertical="center" indent="1"/>
    </xf>
    <xf numFmtId="0" fontId="5" fillId="33" borderId="42" xfId="0" applyFont="1" applyFill="1" applyBorder="1" applyAlignment="1">
      <alignment horizontal="right" vertical="center" indent="1"/>
    </xf>
    <xf numFmtId="0" fontId="5" fillId="33" borderId="44" xfId="0" applyFont="1" applyFill="1" applyBorder="1" applyAlignment="1">
      <alignment horizontal="right" vertical="center" indent="1"/>
    </xf>
    <xf numFmtId="0" fontId="5" fillId="33" borderId="10" xfId="0" applyFont="1" applyFill="1" applyBorder="1" applyAlignment="1">
      <alignment horizontal="right" vertical="center" indent="1"/>
    </xf>
    <xf numFmtId="0" fontId="5" fillId="33" borderId="43" xfId="0" applyFont="1" applyFill="1" applyBorder="1" applyAlignment="1">
      <alignment horizontal="right" vertical="center" indent="1"/>
    </xf>
    <xf numFmtId="0" fontId="11" fillId="0" borderId="30" xfId="0" applyFont="1" applyBorder="1" applyAlignment="1">
      <alignment horizontal="centerContinuous" vertical="center"/>
    </xf>
    <xf numFmtId="0" fontId="11" fillId="0" borderId="29" xfId="0" applyFont="1" applyBorder="1" applyAlignment="1">
      <alignment horizontal="centerContinuous" vertical="center"/>
    </xf>
    <xf numFmtId="0" fontId="11" fillId="0" borderId="31" xfId="0" applyFont="1" applyBorder="1" applyAlignment="1">
      <alignment horizontal="centerContinuous" vertical="center"/>
    </xf>
    <xf numFmtId="0" fontId="11" fillId="0" borderId="4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184" fontId="6" fillId="33" borderId="51" xfId="0" applyNumberFormat="1" applyFont="1" applyFill="1" applyBorder="1" applyAlignment="1">
      <alignment horizontal="right" vertical="center"/>
    </xf>
    <xf numFmtId="0" fontId="1" fillId="33" borderId="41" xfId="0" applyFont="1" applyFill="1" applyBorder="1" applyAlignment="1">
      <alignment horizontal="right" vertical="center" indent="1"/>
    </xf>
    <xf numFmtId="0" fontId="1" fillId="33" borderId="41" xfId="0" applyFont="1" applyFill="1" applyBorder="1" applyAlignment="1">
      <alignment horizontal="right" vertical="center" indent="1"/>
    </xf>
    <xf numFmtId="0" fontId="1" fillId="33" borderId="11" xfId="0" applyFont="1" applyFill="1" applyBorder="1" applyAlignment="1">
      <alignment horizontal="right" vertical="center" indent="1"/>
    </xf>
    <xf numFmtId="0" fontId="6" fillId="33" borderId="46" xfId="0" applyFont="1" applyFill="1" applyBorder="1" applyAlignment="1">
      <alignment horizontal="right" vertical="center" indent="1"/>
    </xf>
    <xf numFmtId="0" fontId="6" fillId="33" borderId="4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2" fontId="1" fillId="33" borderId="46" xfId="0" applyNumberFormat="1" applyFont="1" applyFill="1" applyBorder="1" applyAlignment="1">
      <alignment horizontal="right" vertical="center"/>
    </xf>
    <xf numFmtId="184" fontId="1" fillId="33" borderId="45" xfId="0" applyNumberFormat="1" applyFont="1" applyFill="1" applyBorder="1" applyAlignment="1">
      <alignment horizontal="right" vertical="center"/>
    </xf>
    <xf numFmtId="184" fontId="1" fillId="33" borderId="51" xfId="0" applyNumberFormat="1" applyFont="1" applyFill="1" applyBorder="1" applyAlignment="1">
      <alignment horizontal="right" vertical="center"/>
    </xf>
    <xf numFmtId="2" fontId="1" fillId="33" borderId="17" xfId="0" applyNumberFormat="1" applyFont="1" applyFill="1" applyBorder="1" applyAlignment="1">
      <alignment horizontal="right" vertical="center"/>
    </xf>
    <xf numFmtId="184" fontId="1" fillId="33" borderId="23" xfId="0" applyNumberFormat="1" applyFont="1" applyFill="1" applyBorder="1" applyAlignment="1">
      <alignment horizontal="right" vertical="center"/>
    </xf>
    <xf numFmtId="184" fontId="6" fillId="33" borderId="25" xfId="0" applyNumberFormat="1" applyFont="1" applyFill="1" applyBorder="1" applyAlignment="1">
      <alignment horizontal="right" vertical="center"/>
    </xf>
    <xf numFmtId="184" fontId="1" fillId="33" borderId="33" xfId="0" applyNumberFormat="1" applyFont="1" applyFill="1" applyBorder="1" applyAlignment="1">
      <alignment horizontal="right" vertical="center"/>
    </xf>
    <xf numFmtId="2" fontId="1" fillId="33" borderId="46" xfId="0" applyNumberFormat="1" applyFont="1" applyFill="1" applyBorder="1" applyAlignment="1">
      <alignment horizontal="right" vertical="center"/>
    </xf>
    <xf numFmtId="184" fontId="1" fillId="33" borderId="45" xfId="0" applyNumberFormat="1" applyFont="1" applyFill="1" applyBorder="1" applyAlignment="1">
      <alignment horizontal="right" vertical="center"/>
    </xf>
    <xf numFmtId="184" fontId="1" fillId="33" borderId="51" xfId="0" applyNumberFormat="1" applyFont="1" applyFill="1" applyBorder="1" applyAlignment="1">
      <alignment horizontal="right" vertical="center"/>
    </xf>
    <xf numFmtId="184" fontId="6" fillId="33" borderId="46" xfId="0" applyNumberFormat="1" applyFont="1" applyFill="1" applyBorder="1" applyAlignment="1">
      <alignment horizontal="right" vertical="center"/>
    </xf>
    <xf numFmtId="0" fontId="11" fillId="33" borderId="42" xfId="0" applyFont="1" applyFill="1" applyBorder="1" applyAlignment="1">
      <alignment horizontal="right" vertical="center" indent="1"/>
    </xf>
    <xf numFmtId="2" fontId="4" fillId="0" borderId="12" xfId="0" applyNumberFormat="1" applyFont="1" applyBorder="1" applyAlignment="1">
      <alignment horizontal="right" vertical="center"/>
    </xf>
    <xf numFmtId="184" fontId="4" fillId="0" borderId="24" xfId="0" applyNumberFormat="1" applyFont="1" applyBorder="1" applyAlignment="1">
      <alignment horizontal="right" vertical="center"/>
    </xf>
    <xf numFmtId="184" fontId="4" fillId="0" borderId="24" xfId="0" applyNumberFormat="1" applyFont="1" applyFill="1" applyBorder="1" applyAlignment="1">
      <alignment horizontal="right" vertical="center"/>
    </xf>
    <xf numFmtId="184" fontId="4" fillId="0" borderId="35" xfId="0" applyNumberFormat="1" applyFont="1" applyBorder="1" applyAlignment="1">
      <alignment horizontal="right" vertical="center"/>
    </xf>
    <xf numFmtId="0" fontId="12" fillId="0" borderId="24" xfId="0" applyFont="1" applyBorder="1" applyAlignment="1">
      <alignment horizontal="left" vertical="center"/>
    </xf>
    <xf numFmtId="0" fontId="11" fillId="33" borderId="11" xfId="0" applyFont="1" applyFill="1" applyBorder="1" applyAlignment="1">
      <alignment horizontal="right" vertical="center" indent="1"/>
    </xf>
    <xf numFmtId="0" fontId="5" fillId="0" borderId="0" xfId="0" applyFont="1" applyAlignment="1">
      <alignment vertical="center"/>
    </xf>
    <xf numFmtId="2" fontId="5" fillId="33" borderId="41" xfId="0" applyNumberFormat="1" applyFont="1" applyFill="1" applyBorder="1" applyAlignment="1">
      <alignment horizontal="right" vertical="center" indent="1"/>
    </xf>
    <xf numFmtId="2" fontId="14" fillId="33" borderId="46" xfId="0" applyNumberFormat="1" applyFont="1" applyFill="1" applyBorder="1" applyAlignment="1">
      <alignment horizontal="right" vertical="center"/>
    </xf>
    <xf numFmtId="0" fontId="10" fillId="0" borderId="53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10" fillId="0" borderId="45" xfId="0" applyFont="1" applyFill="1" applyBorder="1" applyAlignment="1">
      <alignment horizontal="left" vertical="center"/>
    </xf>
    <xf numFmtId="0" fontId="10" fillId="0" borderId="45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0" fillId="33" borderId="42" xfId="0" applyFont="1" applyFill="1" applyBorder="1" applyAlignment="1">
      <alignment horizontal="right" vertical="center" indent="1"/>
    </xf>
    <xf numFmtId="0" fontId="6" fillId="33" borderId="32" xfId="0" applyFont="1" applyFill="1" applyBorder="1" applyAlignment="1">
      <alignment horizontal="right" vertical="center" indent="1"/>
    </xf>
    <xf numFmtId="0" fontId="6" fillId="33" borderId="12" xfId="0" applyFont="1" applyFill="1" applyBorder="1" applyAlignment="1">
      <alignment horizontal="right" vertical="center" indent="1"/>
    </xf>
    <xf numFmtId="0" fontId="0" fillId="33" borderId="12" xfId="0" applyFont="1" applyFill="1" applyBorder="1" applyAlignment="1">
      <alignment horizontal="right" vertical="center" indent="1"/>
    </xf>
    <xf numFmtId="0" fontId="15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right" vertical="center" indent="1"/>
    </xf>
    <xf numFmtId="0" fontId="15" fillId="0" borderId="0" xfId="0" applyFont="1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15" fillId="0" borderId="0" xfId="0" applyFont="1" applyFill="1" applyAlignment="1">
      <alignment horizontal="right" indent="1"/>
    </xf>
    <xf numFmtId="0" fontId="8" fillId="0" borderId="0" xfId="0" applyFont="1" applyBorder="1" applyAlignment="1">
      <alignment horizontal="left" vertical="center"/>
    </xf>
    <xf numFmtId="0" fontId="11" fillId="34" borderId="4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right" vertical="center" indent="1"/>
    </xf>
    <xf numFmtId="2" fontId="6" fillId="33" borderId="54" xfId="0" applyNumberFormat="1" applyFont="1" applyFill="1" applyBorder="1" applyAlignment="1">
      <alignment horizontal="right" vertical="center"/>
    </xf>
    <xf numFmtId="1" fontId="6" fillId="33" borderId="47" xfId="0" applyNumberFormat="1" applyFont="1" applyFill="1" applyBorder="1" applyAlignment="1">
      <alignment horizontal="right" vertical="center" indent="1"/>
    </xf>
    <xf numFmtId="2" fontId="2" fillId="0" borderId="55" xfId="0" applyNumberFormat="1" applyFont="1" applyFill="1" applyBorder="1" applyAlignment="1">
      <alignment horizontal="right" vertical="center"/>
    </xf>
    <xf numFmtId="2" fontId="2" fillId="0" borderId="56" xfId="0" applyNumberFormat="1" applyFont="1" applyFill="1" applyBorder="1" applyAlignment="1">
      <alignment horizontal="right" vertical="center"/>
    </xf>
    <xf numFmtId="2" fontId="2" fillId="0" borderId="55" xfId="0" applyNumberFormat="1" applyFont="1" applyFill="1" applyBorder="1" applyAlignment="1">
      <alignment horizontal="right" vertical="center"/>
    </xf>
    <xf numFmtId="2" fontId="2" fillId="0" borderId="56" xfId="0" applyNumberFormat="1" applyFont="1" applyFill="1" applyBorder="1" applyAlignment="1">
      <alignment horizontal="right" vertical="center"/>
    </xf>
    <xf numFmtId="2" fontId="14" fillId="33" borderId="54" xfId="0" applyNumberFormat="1" applyFont="1" applyFill="1" applyBorder="1" applyAlignment="1">
      <alignment horizontal="right" vertical="center"/>
    </xf>
    <xf numFmtId="1" fontId="0" fillId="33" borderId="43" xfId="0" applyNumberFormat="1" applyFont="1" applyFill="1" applyBorder="1" applyAlignment="1">
      <alignment horizontal="right" vertical="center" indent="1"/>
    </xf>
    <xf numFmtId="1" fontId="0" fillId="33" borderId="52" xfId="0" applyNumberFormat="1" applyFont="1" applyFill="1" applyBorder="1" applyAlignment="1">
      <alignment horizontal="right" vertical="center" indent="1"/>
    </xf>
    <xf numFmtId="1" fontId="0" fillId="33" borderId="42" xfId="0" applyNumberFormat="1" applyFont="1" applyFill="1" applyBorder="1" applyAlignment="1">
      <alignment horizontal="right" vertical="center" indent="1"/>
    </xf>
    <xf numFmtId="1" fontId="0" fillId="33" borderId="16" xfId="0" applyNumberFormat="1" applyFont="1" applyFill="1" applyBorder="1" applyAlignment="1">
      <alignment horizontal="right" vertical="center" indent="1"/>
    </xf>
    <xf numFmtId="1" fontId="0" fillId="33" borderId="11" xfId="0" applyNumberFormat="1" applyFont="1" applyFill="1" applyBorder="1" applyAlignment="1">
      <alignment horizontal="right" vertical="center" indent="1"/>
    </xf>
    <xf numFmtId="1" fontId="0" fillId="33" borderId="44" xfId="0" applyNumberFormat="1" applyFont="1" applyFill="1" applyBorder="1" applyAlignment="1">
      <alignment horizontal="right" vertical="center" indent="1"/>
    </xf>
    <xf numFmtId="1" fontId="0" fillId="35" borderId="41" xfId="0" applyNumberFormat="1" applyFont="1" applyFill="1" applyBorder="1" applyAlignment="1">
      <alignment horizontal="right" vertical="center" indent="1"/>
    </xf>
    <xf numFmtId="1" fontId="0" fillId="35" borderId="32" xfId="0" applyNumberFormat="1" applyFont="1" applyFill="1" applyBorder="1" applyAlignment="1">
      <alignment horizontal="right" vertical="center" indent="1"/>
    </xf>
    <xf numFmtId="1" fontId="0" fillId="35" borderId="44" xfId="0" applyNumberFormat="1" applyFont="1" applyFill="1" applyBorder="1" applyAlignment="1">
      <alignment horizontal="right" vertical="center" indent="1"/>
    </xf>
    <xf numFmtId="0" fontId="0" fillId="33" borderId="52" xfId="0" applyFont="1" applyFill="1" applyBorder="1" applyAlignment="1">
      <alignment horizontal="right" vertical="center" indent="1"/>
    </xf>
    <xf numFmtId="0" fontId="0" fillId="33" borderId="16" xfId="0" applyFont="1" applyFill="1" applyBorder="1" applyAlignment="1">
      <alignment horizontal="right" vertical="center" indent="1"/>
    </xf>
    <xf numFmtId="0" fontId="0" fillId="33" borderId="10" xfId="0" applyFont="1" applyFill="1" applyBorder="1" applyAlignment="1">
      <alignment horizontal="right" vertical="center" indent="1"/>
    </xf>
    <xf numFmtId="0" fontId="0" fillId="33" borderId="44" xfId="0" applyFont="1" applyFill="1" applyBorder="1" applyAlignment="1">
      <alignment horizontal="right" vertical="center" indent="1"/>
    </xf>
    <xf numFmtId="0" fontId="0" fillId="33" borderId="43" xfId="0" applyFont="1" applyFill="1" applyBorder="1" applyAlignment="1">
      <alignment horizontal="right" vertical="center" indent="1"/>
    </xf>
    <xf numFmtId="1" fontId="0" fillId="33" borderId="43" xfId="0" applyNumberFormat="1" applyFont="1" applyFill="1" applyBorder="1" applyAlignment="1">
      <alignment horizontal="right" vertical="center" indent="1"/>
    </xf>
    <xf numFmtId="1" fontId="6" fillId="33" borderId="16" xfId="0" applyNumberFormat="1" applyFont="1" applyFill="1" applyBorder="1" applyAlignment="1">
      <alignment horizontal="right" vertical="center" indent="1"/>
    </xf>
    <xf numFmtId="0" fontId="1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3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3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13" fillId="0" borderId="1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6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M62" sqref="M62"/>
    </sheetView>
  </sheetViews>
  <sheetFormatPr defaultColWidth="9.00390625" defaultRowHeight="12.75"/>
  <cols>
    <col min="1" max="1" width="5.625" style="0" customWidth="1"/>
    <col min="2" max="2" width="50.125" style="10" customWidth="1"/>
    <col min="3" max="3" width="11.125" style="3" hidden="1" customWidth="1"/>
    <col min="4" max="4" width="11.00390625" style="3" hidden="1" customWidth="1"/>
    <col min="5" max="5" width="9.00390625" style="3" hidden="1" customWidth="1"/>
    <col min="6" max="6" width="10.50390625" style="3" hidden="1" customWidth="1"/>
    <col min="7" max="7" width="9.875" style="3" hidden="1" customWidth="1"/>
    <col min="8" max="8" width="8.125" style="3" hidden="1" customWidth="1"/>
    <col min="9" max="9" width="10.625" style="3" customWidth="1"/>
    <col min="10" max="10" width="10.50390625" style="3" customWidth="1"/>
    <col min="11" max="11" width="8.125" style="3" customWidth="1"/>
  </cols>
  <sheetData>
    <row r="1" spans="1:11" ht="18.75" customHeight="1">
      <c r="A1" s="258" t="s">
        <v>92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20.25" customHeight="1" thickBot="1">
      <c r="A2" s="20"/>
      <c r="B2" s="21"/>
      <c r="C2" s="2"/>
      <c r="D2" s="253">
        <v>34970</v>
      </c>
      <c r="E2" s="225"/>
      <c r="F2" s="225"/>
      <c r="G2" s="253">
        <v>69822</v>
      </c>
      <c r="H2" s="2"/>
      <c r="I2" s="2"/>
      <c r="J2" s="224">
        <v>205214</v>
      </c>
      <c r="K2" s="2"/>
    </row>
    <row r="3" spans="1:11" ht="15.75" customHeight="1">
      <c r="A3" s="260" t="s">
        <v>24</v>
      </c>
      <c r="B3" s="262" t="s">
        <v>5</v>
      </c>
      <c r="C3" s="124" t="s">
        <v>1</v>
      </c>
      <c r="D3" s="123"/>
      <c r="E3" s="123"/>
      <c r="F3" s="124" t="s">
        <v>2</v>
      </c>
      <c r="G3" s="123"/>
      <c r="H3" s="123"/>
      <c r="I3" s="124" t="s">
        <v>3</v>
      </c>
      <c r="J3" s="123"/>
      <c r="K3" s="125"/>
    </row>
    <row r="4" spans="1:11" ht="33.75" customHeight="1" thickBot="1">
      <c r="A4" s="261"/>
      <c r="B4" s="263"/>
      <c r="C4" s="228" t="s">
        <v>6</v>
      </c>
      <c r="D4" s="118" t="s">
        <v>7</v>
      </c>
      <c r="E4" s="119" t="s">
        <v>8</v>
      </c>
      <c r="F4" s="120" t="s">
        <v>6</v>
      </c>
      <c r="G4" s="118" t="s">
        <v>7</v>
      </c>
      <c r="H4" s="119" t="s">
        <v>8</v>
      </c>
      <c r="I4" s="228" t="s">
        <v>6</v>
      </c>
      <c r="J4" s="118" t="s">
        <v>7</v>
      </c>
      <c r="K4" s="121" t="s">
        <v>8</v>
      </c>
    </row>
    <row r="5" spans="1:11" ht="16.5" customHeight="1" thickBot="1">
      <c r="A5" s="161" t="s">
        <v>9</v>
      </c>
      <c r="B5" s="148" t="s">
        <v>26</v>
      </c>
      <c r="C5" s="90">
        <v>99</v>
      </c>
      <c r="D5" s="88">
        <f aca="true" t="shared" si="0" ref="D5:D61">C5*1000/$D$2</f>
        <v>2.8309979982842437</v>
      </c>
      <c r="E5" s="89">
        <f aca="true" t="shared" si="1" ref="E5:E56">C5*100/C$61</f>
        <v>4.4959128065395095</v>
      </c>
      <c r="F5" s="78">
        <f>I5-C5</f>
        <v>321</v>
      </c>
      <c r="G5" s="88">
        <f aca="true" t="shared" si="2" ref="G5:G61">F5*1000/$G$2</f>
        <v>4.597404829423391</v>
      </c>
      <c r="H5" s="89">
        <f aca="true" t="shared" si="3" ref="H5:H56">F5*100/F$61</f>
        <v>2.6949878263789775</v>
      </c>
      <c r="I5" s="139">
        <v>420</v>
      </c>
      <c r="J5" s="88">
        <f aca="true" t="shared" si="4" ref="J5:J61">I5*1000/$J$2</f>
        <v>2.046643991150701</v>
      </c>
      <c r="K5" s="91">
        <f aca="true" t="shared" si="5" ref="K5:K57">I5*100/I$61</f>
        <v>2.975979593282789</v>
      </c>
    </row>
    <row r="6" spans="1:11" s="1" customFormat="1" ht="13.5" customHeight="1">
      <c r="A6" s="4"/>
      <c r="B6" s="37" t="s">
        <v>36</v>
      </c>
      <c r="C6" s="109">
        <v>87</v>
      </c>
      <c r="D6" s="17">
        <f t="shared" si="0"/>
        <v>2.4878467257649413</v>
      </c>
      <c r="E6" s="29">
        <f t="shared" si="1"/>
        <v>3.9509536784741144</v>
      </c>
      <c r="F6" s="81">
        <f aca="true" t="shared" si="6" ref="F6:F57">I6-C6</f>
        <v>179</v>
      </c>
      <c r="G6" s="17">
        <f t="shared" si="2"/>
        <v>2.563661883074103</v>
      </c>
      <c r="H6" s="29">
        <f t="shared" si="3"/>
        <v>1.5028125262362522</v>
      </c>
      <c r="I6" s="132">
        <v>266</v>
      </c>
      <c r="J6" s="17">
        <f t="shared" si="4"/>
        <v>1.2962078610621108</v>
      </c>
      <c r="K6" s="18">
        <f t="shared" si="5"/>
        <v>1.8847870757457663</v>
      </c>
    </row>
    <row r="7" spans="1:11" s="1" customFormat="1" ht="16.5" customHeight="1" thickBot="1">
      <c r="A7" s="4"/>
      <c r="B7" s="36" t="s">
        <v>37</v>
      </c>
      <c r="C7" s="110">
        <v>0</v>
      </c>
      <c r="D7" s="11">
        <f t="shared" si="0"/>
        <v>0</v>
      </c>
      <c r="E7" s="30">
        <f t="shared" si="1"/>
        <v>0</v>
      </c>
      <c r="F7" s="111">
        <f t="shared" si="6"/>
        <v>0</v>
      </c>
      <c r="G7" s="13">
        <f t="shared" si="2"/>
        <v>0</v>
      </c>
      <c r="H7" s="32">
        <f t="shared" si="3"/>
        <v>0</v>
      </c>
      <c r="I7" s="134"/>
      <c r="J7" s="13">
        <f t="shared" si="4"/>
        <v>0</v>
      </c>
      <c r="K7" s="12">
        <f t="shared" si="5"/>
        <v>0</v>
      </c>
    </row>
    <row r="8" spans="1:11" ht="17.25" customHeight="1" thickBot="1">
      <c r="A8" s="99" t="s">
        <v>10</v>
      </c>
      <c r="B8" s="94" t="s">
        <v>38</v>
      </c>
      <c r="C8" s="87">
        <v>2</v>
      </c>
      <c r="D8" s="88">
        <f t="shared" si="0"/>
        <v>0.057191878753217046</v>
      </c>
      <c r="E8" s="89">
        <f t="shared" si="1"/>
        <v>0.09082652134423251</v>
      </c>
      <c r="F8" s="78">
        <f t="shared" si="6"/>
        <v>443</v>
      </c>
      <c r="G8" s="88">
        <f t="shared" si="2"/>
        <v>6.344705107272779</v>
      </c>
      <c r="H8" s="89">
        <f t="shared" si="3"/>
        <v>3.7192511124170933</v>
      </c>
      <c r="I8" s="139">
        <v>445</v>
      </c>
      <c r="J8" s="88">
        <f t="shared" si="4"/>
        <v>2.168468038243005</v>
      </c>
      <c r="K8" s="91">
        <f t="shared" si="5"/>
        <v>3.1531212357400977</v>
      </c>
    </row>
    <row r="9" spans="1:11" s="1" customFormat="1" ht="15" customHeight="1" thickBot="1">
      <c r="A9" s="147"/>
      <c r="B9" s="37" t="s">
        <v>39</v>
      </c>
      <c r="C9" s="109">
        <v>0</v>
      </c>
      <c r="D9" s="17">
        <f t="shared" si="0"/>
        <v>0</v>
      </c>
      <c r="E9" s="29">
        <f t="shared" si="1"/>
        <v>0</v>
      </c>
      <c r="F9" s="111">
        <f t="shared" si="6"/>
        <v>183</v>
      </c>
      <c r="G9" s="17">
        <f t="shared" si="2"/>
        <v>2.6209504167740825</v>
      </c>
      <c r="H9" s="29">
        <f t="shared" si="3"/>
        <v>1.5363949290571741</v>
      </c>
      <c r="I9" s="132">
        <v>183</v>
      </c>
      <c r="J9" s="17">
        <f t="shared" si="4"/>
        <v>0.8917520247156627</v>
      </c>
      <c r="K9" s="18">
        <f t="shared" si="5"/>
        <v>1.296676822787501</v>
      </c>
    </row>
    <row r="10" spans="1:11" s="6" customFormat="1" ht="15.75" customHeight="1" thickBot="1">
      <c r="A10" s="159" t="s">
        <v>11</v>
      </c>
      <c r="B10" s="86" t="s">
        <v>40</v>
      </c>
      <c r="C10" s="87">
        <v>0</v>
      </c>
      <c r="D10" s="88">
        <f t="shared" si="0"/>
        <v>0</v>
      </c>
      <c r="E10" s="89">
        <f t="shared" si="1"/>
        <v>0</v>
      </c>
      <c r="F10" s="78">
        <f t="shared" si="6"/>
        <v>182</v>
      </c>
      <c r="G10" s="88">
        <f t="shared" si="2"/>
        <v>2.6066282833490875</v>
      </c>
      <c r="H10" s="89">
        <f t="shared" si="3"/>
        <v>1.5279993283519435</v>
      </c>
      <c r="I10" s="139">
        <v>182</v>
      </c>
      <c r="J10" s="88">
        <f t="shared" si="4"/>
        <v>0.8868790628319705</v>
      </c>
      <c r="K10" s="91">
        <f t="shared" si="5"/>
        <v>1.2895911570892085</v>
      </c>
    </row>
    <row r="11" spans="1:11" s="6" customFormat="1" ht="30" customHeight="1" thickBot="1">
      <c r="A11" s="93" t="s">
        <v>12</v>
      </c>
      <c r="B11" s="86" t="s">
        <v>41</v>
      </c>
      <c r="C11" s="87">
        <v>5</v>
      </c>
      <c r="D11" s="88">
        <f t="shared" si="0"/>
        <v>0.1429796968830426</v>
      </c>
      <c r="E11" s="89">
        <f t="shared" si="1"/>
        <v>0.22706630336058128</v>
      </c>
      <c r="F11" s="78">
        <f t="shared" si="6"/>
        <v>166</v>
      </c>
      <c r="G11" s="88">
        <f t="shared" si="2"/>
        <v>2.377474148549168</v>
      </c>
      <c r="H11" s="89">
        <f t="shared" si="3"/>
        <v>1.3936697170682562</v>
      </c>
      <c r="I11" s="139">
        <v>171</v>
      </c>
      <c r="J11" s="88">
        <f t="shared" si="4"/>
        <v>0.833276482111357</v>
      </c>
      <c r="K11" s="91">
        <f t="shared" si="5"/>
        <v>1.2116488344079925</v>
      </c>
    </row>
    <row r="12" spans="1:11" s="6" customFormat="1" ht="16.5" customHeight="1" thickBot="1">
      <c r="A12" s="16"/>
      <c r="B12" s="38" t="s">
        <v>78</v>
      </c>
      <c r="C12" s="113">
        <v>5</v>
      </c>
      <c r="D12" s="27">
        <f t="shared" si="0"/>
        <v>0.1429796968830426</v>
      </c>
      <c r="E12" s="31">
        <f t="shared" si="1"/>
        <v>0.22706630336058128</v>
      </c>
      <c r="F12" s="111">
        <f t="shared" si="6"/>
        <v>162</v>
      </c>
      <c r="G12" s="27">
        <f t="shared" si="2"/>
        <v>2.320185614849188</v>
      </c>
      <c r="H12" s="31">
        <f t="shared" si="3"/>
        <v>1.3600873142473344</v>
      </c>
      <c r="I12" s="127">
        <v>167</v>
      </c>
      <c r="J12" s="27">
        <f t="shared" si="4"/>
        <v>0.8137846345765883</v>
      </c>
      <c r="K12" s="28">
        <f t="shared" si="5"/>
        <v>1.1833061716148232</v>
      </c>
    </row>
    <row r="13" spans="1:11" s="6" customFormat="1" ht="18.75" customHeight="1" thickBot="1">
      <c r="A13" s="149" t="s">
        <v>13</v>
      </c>
      <c r="B13" s="94" t="s">
        <v>42</v>
      </c>
      <c r="C13" s="95">
        <v>0</v>
      </c>
      <c r="D13" s="96">
        <f t="shared" si="0"/>
        <v>0</v>
      </c>
      <c r="E13" s="97">
        <f t="shared" si="1"/>
        <v>0</v>
      </c>
      <c r="F13" s="78">
        <f t="shared" si="6"/>
        <v>0</v>
      </c>
      <c r="G13" s="96">
        <f t="shared" si="2"/>
        <v>0</v>
      </c>
      <c r="H13" s="97">
        <f t="shared" si="3"/>
        <v>0</v>
      </c>
      <c r="I13" s="157">
        <v>0</v>
      </c>
      <c r="J13" s="96">
        <f t="shared" si="4"/>
        <v>0</v>
      </c>
      <c r="K13" s="98">
        <f t="shared" si="5"/>
        <v>0</v>
      </c>
    </row>
    <row r="14" spans="1:11" s="6" customFormat="1" ht="18.75" customHeight="1" thickBot="1">
      <c r="A14" s="93" t="s">
        <v>14</v>
      </c>
      <c r="B14" s="86" t="s">
        <v>43</v>
      </c>
      <c r="C14" s="87">
        <v>1</v>
      </c>
      <c r="D14" s="88">
        <f t="shared" si="0"/>
        <v>0.028595939376608523</v>
      </c>
      <c r="E14" s="89">
        <f t="shared" si="1"/>
        <v>0.045413260672116255</v>
      </c>
      <c r="F14" s="78">
        <f t="shared" si="6"/>
        <v>359</v>
      </c>
      <c r="G14" s="88">
        <f t="shared" si="2"/>
        <v>5.1416458995732</v>
      </c>
      <c r="H14" s="89">
        <f t="shared" si="3"/>
        <v>3.014020653177735</v>
      </c>
      <c r="I14" s="139">
        <v>360</v>
      </c>
      <c r="J14" s="88">
        <f t="shared" si="4"/>
        <v>1.7542662781291725</v>
      </c>
      <c r="K14" s="107">
        <f t="shared" si="5"/>
        <v>2.550839651385248</v>
      </c>
    </row>
    <row r="15" spans="1:11" s="1" customFormat="1" ht="15.75" customHeight="1" thickBot="1">
      <c r="A15" s="4"/>
      <c r="B15" s="39" t="s">
        <v>44</v>
      </c>
      <c r="C15" s="114">
        <v>0</v>
      </c>
      <c r="D15" s="13">
        <f t="shared" si="0"/>
        <v>0</v>
      </c>
      <c r="E15" s="32">
        <f t="shared" si="1"/>
        <v>0</v>
      </c>
      <c r="F15" s="111">
        <f t="shared" si="6"/>
        <v>0</v>
      </c>
      <c r="G15" s="13">
        <f t="shared" si="2"/>
        <v>0</v>
      </c>
      <c r="H15" s="32">
        <f t="shared" si="3"/>
        <v>0</v>
      </c>
      <c r="I15" s="134">
        <v>0</v>
      </c>
      <c r="J15" s="13">
        <f t="shared" si="4"/>
        <v>0</v>
      </c>
      <c r="K15" s="19">
        <f t="shared" si="5"/>
        <v>0</v>
      </c>
    </row>
    <row r="16" spans="1:11" s="1" customFormat="1" ht="16.5" customHeight="1" thickBot="1">
      <c r="A16" s="99" t="s">
        <v>15</v>
      </c>
      <c r="B16" s="94" t="s">
        <v>27</v>
      </c>
      <c r="C16" s="100">
        <v>13</v>
      </c>
      <c r="D16" s="101">
        <f t="shared" si="0"/>
        <v>0.37174721189591076</v>
      </c>
      <c r="E16" s="102">
        <f t="shared" si="1"/>
        <v>0.5903723887375113</v>
      </c>
      <c r="F16" s="78">
        <f t="shared" si="6"/>
        <v>787</v>
      </c>
      <c r="G16" s="101">
        <f t="shared" si="2"/>
        <v>11.271519005471054</v>
      </c>
      <c r="H16" s="102">
        <f t="shared" si="3"/>
        <v>6.607337755016371</v>
      </c>
      <c r="I16" s="129">
        <v>800</v>
      </c>
      <c r="J16" s="101">
        <f t="shared" si="4"/>
        <v>3.8983695069537165</v>
      </c>
      <c r="K16" s="103">
        <f t="shared" si="5"/>
        <v>5.668532558633884</v>
      </c>
    </row>
    <row r="17" spans="1:11" s="6" customFormat="1" ht="18" customHeight="1" thickBot="1">
      <c r="A17" s="104" t="s">
        <v>16</v>
      </c>
      <c r="B17" s="86" t="s">
        <v>45</v>
      </c>
      <c r="C17" s="87">
        <v>0</v>
      </c>
      <c r="D17" s="88">
        <f t="shared" si="0"/>
        <v>0</v>
      </c>
      <c r="E17" s="89">
        <f t="shared" si="1"/>
        <v>0</v>
      </c>
      <c r="F17" s="79">
        <f t="shared" si="6"/>
        <v>0</v>
      </c>
      <c r="G17" s="88">
        <f t="shared" si="2"/>
        <v>0</v>
      </c>
      <c r="H17" s="89">
        <f t="shared" si="3"/>
        <v>0</v>
      </c>
      <c r="I17" s="139">
        <v>0</v>
      </c>
      <c r="J17" s="88">
        <f t="shared" si="4"/>
        <v>0</v>
      </c>
      <c r="K17" s="91">
        <f t="shared" si="5"/>
        <v>0</v>
      </c>
    </row>
    <row r="18" spans="1:11" s="6" customFormat="1" ht="18" customHeight="1" thickBot="1">
      <c r="A18" s="93" t="s">
        <v>17</v>
      </c>
      <c r="B18" s="150" t="s">
        <v>46</v>
      </c>
      <c r="C18" s="87">
        <v>0</v>
      </c>
      <c r="D18" s="151">
        <f t="shared" si="0"/>
        <v>0</v>
      </c>
      <c r="E18" s="89">
        <f t="shared" si="1"/>
        <v>0</v>
      </c>
      <c r="F18" s="78">
        <f t="shared" si="6"/>
        <v>2845</v>
      </c>
      <c r="G18" s="151">
        <f t="shared" si="2"/>
        <v>40.74646959411074</v>
      </c>
      <c r="H18" s="89">
        <f t="shared" si="3"/>
        <v>23.885484006380658</v>
      </c>
      <c r="I18" s="158">
        <v>2845</v>
      </c>
      <c r="J18" s="151">
        <f t="shared" si="4"/>
        <v>13.863576559104155</v>
      </c>
      <c r="K18" s="152">
        <f t="shared" si="5"/>
        <v>20.15871891164175</v>
      </c>
    </row>
    <row r="19" spans="1:11" s="1" customFormat="1" ht="14.25" customHeight="1">
      <c r="A19" s="4"/>
      <c r="B19" s="35" t="s">
        <v>47</v>
      </c>
      <c r="C19" s="109">
        <v>0</v>
      </c>
      <c r="D19" s="11">
        <f t="shared" si="0"/>
        <v>0</v>
      </c>
      <c r="E19" s="29">
        <f t="shared" si="1"/>
        <v>0</v>
      </c>
      <c r="F19" s="81">
        <f t="shared" si="6"/>
        <v>0</v>
      </c>
      <c r="G19" s="11">
        <f t="shared" si="2"/>
        <v>0</v>
      </c>
      <c r="H19" s="29">
        <f t="shared" si="3"/>
        <v>0</v>
      </c>
      <c r="I19" s="126">
        <v>0</v>
      </c>
      <c r="J19" s="11">
        <f t="shared" si="4"/>
        <v>0</v>
      </c>
      <c r="K19" s="12">
        <f t="shared" si="5"/>
        <v>0</v>
      </c>
    </row>
    <row r="20" spans="1:11" s="1" customFormat="1" ht="14.25" customHeight="1">
      <c r="A20" s="4"/>
      <c r="B20" s="35" t="s">
        <v>48</v>
      </c>
      <c r="C20" s="80">
        <v>0</v>
      </c>
      <c r="D20" s="11">
        <f t="shared" si="0"/>
        <v>0</v>
      </c>
      <c r="E20" s="30">
        <f t="shared" si="1"/>
        <v>0</v>
      </c>
      <c r="F20" s="80">
        <f t="shared" si="6"/>
        <v>688</v>
      </c>
      <c r="G20" s="11">
        <f t="shared" si="2"/>
        <v>9.853627796396552</v>
      </c>
      <c r="H20" s="30">
        <f t="shared" si="3"/>
        <v>5.776173285198556</v>
      </c>
      <c r="I20" s="126">
        <v>688</v>
      </c>
      <c r="J20" s="11">
        <f t="shared" si="4"/>
        <v>3.3525977759801964</v>
      </c>
      <c r="K20" s="12">
        <f t="shared" si="5"/>
        <v>4.87493800042514</v>
      </c>
    </row>
    <row r="21" spans="1:11" s="1" customFormat="1" ht="14.25" customHeight="1" thickBot="1">
      <c r="A21" s="4"/>
      <c r="B21" s="35" t="s">
        <v>49</v>
      </c>
      <c r="C21" s="80">
        <v>0</v>
      </c>
      <c r="D21" s="11">
        <f t="shared" si="0"/>
        <v>0</v>
      </c>
      <c r="E21" s="30">
        <f t="shared" si="1"/>
        <v>0</v>
      </c>
      <c r="F21" s="111">
        <f t="shared" si="6"/>
        <v>305</v>
      </c>
      <c r="G21" s="11">
        <f t="shared" si="2"/>
        <v>4.368250694623471</v>
      </c>
      <c r="H21" s="30">
        <f t="shared" si="3"/>
        <v>2.56065821509529</v>
      </c>
      <c r="I21" s="126">
        <v>305</v>
      </c>
      <c r="J21" s="11">
        <f t="shared" si="4"/>
        <v>1.4862533745261044</v>
      </c>
      <c r="K21" s="12">
        <f t="shared" si="5"/>
        <v>2.161128037979168</v>
      </c>
    </row>
    <row r="22" spans="1:11" s="6" customFormat="1" ht="15.75" customHeight="1" thickBot="1">
      <c r="A22" s="93" t="s">
        <v>28</v>
      </c>
      <c r="B22" s="86" t="s">
        <v>50</v>
      </c>
      <c r="C22" s="87">
        <v>990</v>
      </c>
      <c r="D22" s="88">
        <f t="shared" si="0"/>
        <v>28.309979982842435</v>
      </c>
      <c r="E22" s="89">
        <f t="shared" si="1"/>
        <v>44.9591280653951</v>
      </c>
      <c r="F22" s="78">
        <f t="shared" si="6"/>
        <v>456</v>
      </c>
      <c r="G22" s="88">
        <f t="shared" si="2"/>
        <v>6.530892841797714</v>
      </c>
      <c r="H22" s="89">
        <f t="shared" si="3"/>
        <v>3.8283939215850893</v>
      </c>
      <c r="I22" s="139">
        <v>1446</v>
      </c>
      <c r="J22" s="88">
        <f t="shared" si="4"/>
        <v>7.046302883818843</v>
      </c>
      <c r="K22" s="91">
        <f t="shared" si="5"/>
        <v>10.245872599730745</v>
      </c>
    </row>
    <row r="23" spans="1:11" s="1" customFormat="1" ht="15.75" customHeight="1">
      <c r="A23" s="4"/>
      <c r="B23" s="37" t="s">
        <v>51</v>
      </c>
      <c r="C23" s="109">
        <v>109</v>
      </c>
      <c r="D23" s="17">
        <f t="shared" si="0"/>
        <v>3.116957392050329</v>
      </c>
      <c r="E23" s="29">
        <f t="shared" si="1"/>
        <v>4.950045413260672</v>
      </c>
      <c r="F23" s="81">
        <f t="shared" si="6"/>
        <v>0</v>
      </c>
      <c r="G23" s="17">
        <f t="shared" si="2"/>
        <v>0</v>
      </c>
      <c r="H23" s="29">
        <f t="shared" si="3"/>
        <v>0</v>
      </c>
      <c r="I23" s="132">
        <v>109</v>
      </c>
      <c r="J23" s="17">
        <f t="shared" si="4"/>
        <v>0.5311528453224439</v>
      </c>
      <c r="K23" s="18">
        <f t="shared" si="5"/>
        <v>0.7723375611138666</v>
      </c>
    </row>
    <row r="24" spans="1:11" s="1" customFormat="1" ht="14.25" customHeight="1">
      <c r="A24" s="4"/>
      <c r="B24" s="35" t="s">
        <v>52</v>
      </c>
      <c r="C24" s="110">
        <v>272</v>
      </c>
      <c r="D24" s="11">
        <f t="shared" si="0"/>
        <v>7.778095510437518</v>
      </c>
      <c r="E24" s="30">
        <f t="shared" si="1"/>
        <v>12.352406902815622</v>
      </c>
      <c r="F24" s="80">
        <f t="shared" si="6"/>
        <v>154</v>
      </c>
      <c r="G24" s="11">
        <f t="shared" si="2"/>
        <v>2.205608547449228</v>
      </c>
      <c r="H24" s="30">
        <f t="shared" si="3"/>
        <v>1.2929225086054907</v>
      </c>
      <c r="I24" s="126">
        <v>426</v>
      </c>
      <c r="J24" s="11">
        <f t="shared" si="4"/>
        <v>2.075881762452854</v>
      </c>
      <c r="K24" s="12">
        <f t="shared" si="5"/>
        <v>3.018493587472543</v>
      </c>
    </row>
    <row r="25" spans="1:11" s="1" customFormat="1" ht="15.75" customHeight="1">
      <c r="A25" s="4"/>
      <c r="B25" s="35" t="s">
        <v>84</v>
      </c>
      <c r="C25" s="110">
        <v>0</v>
      </c>
      <c r="D25" s="11">
        <f t="shared" si="0"/>
        <v>0</v>
      </c>
      <c r="E25" s="30">
        <f t="shared" si="1"/>
        <v>0</v>
      </c>
      <c r="F25" s="80">
        <f t="shared" si="6"/>
        <v>98</v>
      </c>
      <c r="G25" s="11">
        <f t="shared" si="2"/>
        <v>1.4035690756495087</v>
      </c>
      <c r="H25" s="30">
        <f t="shared" si="3"/>
        <v>0.822768869112585</v>
      </c>
      <c r="I25" s="126">
        <v>98</v>
      </c>
      <c r="J25" s="11">
        <f t="shared" si="4"/>
        <v>0.4775502646018303</v>
      </c>
      <c r="K25" s="12">
        <f t="shared" si="5"/>
        <v>0.6943952384326507</v>
      </c>
    </row>
    <row r="26" spans="1:11" s="1" customFormat="1" ht="15.75" customHeight="1" thickBot="1">
      <c r="A26" s="4"/>
      <c r="B26" s="35" t="s">
        <v>85</v>
      </c>
      <c r="C26" s="110">
        <v>9</v>
      </c>
      <c r="D26" s="11">
        <f t="shared" si="0"/>
        <v>0.2573634543894767</v>
      </c>
      <c r="E26" s="30">
        <f t="shared" si="1"/>
        <v>0.4087193460490463</v>
      </c>
      <c r="F26" s="111">
        <f t="shared" si="6"/>
        <v>5</v>
      </c>
      <c r="G26" s="11">
        <f t="shared" si="2"/>
        <v>0.07161066712497494</v>
      </c>
      <c r="H26" s="30">
        <f t="shared" si="3"/>
        <v>0.041978003526152295</v>
      </c>
      <c r="I26" s="126">
        <v>14</v>
      </c>
      <c r="J26" s="11">
        <f t="shared" si="4"/>
        <v>0.06822146637169003</v>
      </c>
      <c r="K26" s="12">
        <f t="shared" si="5"/>
        <v>0.09919931977609296</v>
      </c>
    </row>
    <row r="27" spans="1:11" s="6" customFormat="1" ht="14.25" customHeight="1" thickBot="1">
      <c r="A27" s="93" t="s">
        <v>18</v>
      </c>
      <c r="B27" s="86" t="s">
        <v>53</v>
      </c>
      <c r="C27" s="87">
        <v>59</v>
      </c>
      <c r="D27" s="88">
        <f t="shared" si="0"/>
        <v>1.6871604232199027</v>
      </c>
      <c r="E27" s="89">
        <f t="shared" si="1"/>
        <v>2.679382379654859</v>
      </c>
      <c r="F27" s="78">
        <f t="shared" si="6"/>
        <v>1246</v>
      </c>
      <c r="G27" s="88">
        <f t="shared" si="2"/>
        <v>17.845378247543753</v>
      </c>
      <c r="H27" s="89">
        <f t="shared" si="3"/>
        <v>10.460918478717153</v>
      </c>
      <c r="I27" s="139">
        <v>1305</v>
      </c>
      <c r="J27" s="88">
        <f t="shared" si="4"/>
        <v>6.35921525821825</v>
      </c>
      <c r="K27" s="91">
        <f t="shared" si="5"/>
        <v>9.246793736271522</v>
      </c>
    </row>
    <row r="28" spans="1:11" s="1" customFormat="1" ht="12.75" hidden="1">
      <c r="A28" s="4"/>
      <c r="B28" s="37" t="s">
        <v>54</v>
      </c>
      <c r="C28" s="109"/>
      <c r="D28" s="17">
        <f t="shared" si="0"/>
        <v>0</v>
      </c>
      <c r="E28" s="29">
        <f t="shared" si="1"/>
        <v>0</v>
      </c>
      <c r="F28" s="81">
        <f t="shared" si="6"/>
        <v>0</v>
      </c>
      <c r="G28" s="17">
        <f>F28*1000/$G$2</f>
        <v>0</v>
      </c>
      <c r="H28" s="29">
        <f t="shared" si="3"/>
        <v>0</v>
      </c>
      <c r="I28" s="132"/>
      <c r="J28" s="17">
        <f t="shared" si="4"/>
        <v>0</v>
      </c>
      <c r="K28" s="18">
        <f t="shared" si="5"/>
        <v>0</v>
      </c>
    </row>
    <row r="29" spans="1:11" s="1" customFormat="1" ht="13.5" customHeight="1" hidden="1">
      <c r="A29" s="4"/>
      <c r="B29" s="35" t="s">
        <v>55</v>
      </c>
      <c r="C29" s="110"/>
      <c r="D29" s="11">
        <f t="shared" si="0"/>
        <v>0</v>
      </c>
      <c r="E29" s="30">
        <f t="shared" si="1"/>
        <v>0</v>
      </c>
      <c r="F29" s="80">
        <f t="shared" si="6"/>
        <v>0</v>
      </c>
      <c r="G29" s="11">
        <f t="shared" si="2"/>
        <v>0</v>
      </c>
      <c r="H29" s="30">
        <f t="shared" si="3"/>
        <v>0</v>
      </c>
      <c r="I29" s="126"/>
      <c r="J29" s="11">
        <f t="shared" si="4"/>
        <v>0</v>
      </c>
      <c r="K29" s="12">
        <f t="shared" si="5"/>
        <v>0</v>
      </c>
    </row>
    <row r="30" spans="1:11" s="1" customFormat="1" ht="12.75" hidden="1">
      <c r="A30" s="4"/>
      <c r="B30" s="35" t="s">
        <v>56</v>
      </c>
      <c r="C30" s="110"/>
      <c r="D30" s="11">
        <f t="shared" si="0"/>
        <v>0</v>
      </c>
      <c r="E30" s="30">
        <f t="shared" si="1"/>
        <v>0</v>
      </c>
      <c r="F30" s="82">
        <f t="shared" si="6"/>
        <v>0</v>
      </c>
      <c r="G30" s="11">
        <f t="shared" si="2"/>
        <v>0</v>
      </c>
      <c r="H30" s="30">
        <f t="shared" si="3"/>
        <v>0</v>
      </c>
      <c r="I30" s="126"/>
      <c r="J30" s="11">
        <f t="shared" si="4"/>
        <v>0</v>
      </c>
      <c r="K30" s="12">
        <f t="shared" si="5"/>
        <v>0</v>
      </c>
    </row>
    <row r="31" spans="1:11" s="1" customFormat="1" ht="16.5" customHeight="1" hidden="1" thickBot="1">
      <c r="A31" s="5"/>
      <c r="B31" s="35" t="s">
        <v>57</v>
      </c>
      <c r="C31" s="110"/>
      <c r="D31" s="11">
        <f t="shared" si="0"/>
        <v>0</v>
      </c>
      <c r="E31" s="30">
        <f t="shared" si="1"/>
        <v>0</v>
      </c>
      <c r="F31" s="83">
        <f t="shared" si="6"/>
        <v>0</v>
      </c>
      <c r="G31" s="11">
        <f t="shared" si="2"/>
        <v>0</v>
      </c>
      <c r="H31" s="30">
        <f t="shared" si="3"/>
        <v>0</v>
      </c>
      <c r="I31" s="126"/>
      <c r="J31" s="11">
        <f t="shared" si="4"/>
        <v>0</v>
      </c>
      <c r="K31" s="12">
        <f t="shared" si="5"/>
        <v>0</v>
      </c>
    </row>
    <row r="32" spans="1:11" s="1" customFormat="1" ht="16.5" customHeight="1" thickBot="1">
      <c r="A32" s="93" t="s">
        <v>75</v>
      </c>
      <c r="B32" s="86" t="s">
        <v>61</v>
      </c>
      <c r="C32" s="87">
        <v>46</v>
      </c>
      <c r="D32" s="88">
        <f t="shared" si="0"/>
        <v>1.315413211323992</v>
      </c>
      <c r="E32" s="89">
        <f t="shared" si="1"/>
        <v>2.089009990917348</v>
      </c>
      <c r="F32" s="78">
        <f t="shared" si="6"/>
        <v>228</v>
      </c>
      <c r="G32" s="88">
        <f>F32*1000/$G$2</f>
        <v>3.265446420898857</v>
      </c>
      <c r="H32" s="89">
        <f t="shared" si="3"/>
        <v>1.9141969607925446</v>
      </c>
      <c r="I32" s="139">
        <v>274</v>
      </c>
      <c r="J32" s="88">
        <f>I32*1000/$J$2</f>
        <v>1.3351915561316479</v>
      </c>
      <c r="K32" s="91">
        <f t="shared" si="5"/>
        <v>1.9414724013321052</v>
      </c>
    </row>
    <row r="33" spans="1:11" s="1" customFormat="1" ht="27" thickBot="1">
      <c r="A33" s="93" t="s">
        <v>76</v>
      </c>
      <c r="B33" s="86" t="s">
        <v>62</v>
      </c>
      <c r="C33" s="87">
        <v>4</v>
      </c>
      <c r="D33" s="88">
        <f t="shared" si="0"/>
        <v>0.11438375750643409</v>
      </c>
      <c r="E33" s="89">
        <f t="shared" si="1"/>
        <v>0.18165304268846502</v>
      </c>
      <c r="F33" s="78">
        <f t="shared" si="6"/>
        <v>233</v>
      </c>
      <c r="G33" s="88">
        <f>F33*1000/$G$2</f>
        <v>3.337057088023832</v>
      </c>
      <c r="H33" s="89">
        <f t="shared" si="3"/>
        <v>1.956174964318697</v>
      </c>
      <c r="I33" s="139">
        <v>237</v>
      </c>
      <c r="J33" s="88">
        <f>I33*1000/$J$2</f>
        <v>1.1548919664350386</v>
      </c>
      <c r="K33" s="91">
        <f t="shared" si="5"/>
        <v>1.679302770495288</v>
      </c>
    </row>
    <row r="34" spans="1:11" s="6" customFormat="1" ht="21" customHeight="1" thickBot="1">
      <c r="A34" s="93" t="s">
        <v>19</v>
      </c>
      <c r="B34" s="86" t="s">
        <v>58</v>
      </c>
      <c r="C34" s="87">
        <v>71</v>
      </c>
      <c r="D34" s="88">
        <f t="shared" si="0"/>
        <v>2.030311695739205</v>
      </c>
      <c r="E34" s="89">
        <f t="shared" si="1"/>
        <v>3.224341507720254</v>
      </c>
      <c r="F34" s="78">
        <f t="shared" si="6"/>
        <v>801</v>
      </c>
      <c r="G34" s="88">
        <f t="shared" si="2"/>
        <v>11.472028873420985</v>
      </c>
      <c r="H34" s="89">
        <f t="shared" si="3"/>
        <v>6.724876164889598</v>
      </c>
      <c r="I34" s="139">
        <v>872</v>
      </c>
      <c r="J34" s="88">
        <f t="shared" si="4"/>
        <v>4.249222762579551</v>
      </c>
      <c r="K34" s="91">
        <f t="shared" si="5"/>
        <v>6.178700488910933</v>
      </c>
    </row>
    <row r="35" spans="1:11" s="1" customFormat="1" ht="12.75">
      <c r="A35" s="4"/>
      <c r="B35" s="37" t="s">
        <v>59</v>
      </c>
      <c r="C35" s="109">
        <v>31</v>
      </c>
      <c r="D35" s="23">
        <f t="shared" si="0"/>
        <v>0.8864741206748642</v>
      </c>
      <c r="E35" s="33">
        <f t="shared" si="1"/>
        <v>1.407811080835604</v>
      </c>
      <c r="F35" s="81">
        <f t="shared" si="6"/>
        <v>478</v>
      </c>
      <c r="G35" s="23">
        <f t="shared" si="2"/>
        <v>6.845979777147604</v>
      </c>
      <c r="H35" s="33">
        <f t="shared" si="3"/>
        <v>4.01309713710016</v>
      </c>
      <c r="I35" s="132">
        <v>509</v>
      </c>
      <c r="J35" s="23">
        <f t="shared" si="4"/>
        <v>2.480337598799302</v>
      </c>
      <c r="K35" s="24">
        <f t="shared" si="5"/>
        <v>3.6066038404308083</v>
      </c>
    </row>
    <row r="36" spans="1:11" s="1" customFormat="1" ht="13.5" customHeight="1">
      <c r="A36" s="4"/>
      <c r="B36" s="40" t="s">
        <v>31</v>
      </c>
      <c r="C36" s="110">
        <v>31</v>
      </c>
      <c r="D36" s="25">
        <f t="shared" si="0"/>
        <v>0.8864741206748642</v>
      </c>
      <c r="E36" s="34">
        <f t="shared" si="1"/>
        <v>1.407811080835604</v>
      </c>
      <c r="F36" s="80">
        <f t="shared" si="6"/>
        <v>129</v>
      </c>
      <c r="G36" s="25">
        <f t="shared" si="2"/>
        <v>1.8475552118243534</v>
      </c>
      <c r="H36" s="34">
        <f t="shared" si="3"/>
        <v>1.0830324909747293</v>
      </c>
      <c r="I36" s="126">
        <v>160</v>
      </c>
      <c r="J36" s="25">
        <f t="shared" si="4"/>
        <v>0.7796739013907433</v>
      </c>
      <c r="K36" s="26">
        <f t="shared" si="5"/>
        <v>1.1337065117267768</v>
      </c>
    </row>
    <row r="37" spans="1:11" s="1" customFormat="1" ht="12" customHeight="1" thickBot="1">
      <c r="A37" s="15"/>
      <c r="B37" s="35" t="s">
        <v>83</v>
      </c>
      <c r="C37" s="110">
        <v>0</v>
      </c>
      <c r="D37" s="25">
        <f t="shared" si="0"/>
        <v>0</v>
      </c>
      <c r="E37" s="34">
        <f t="shared" si="1"/>
        <v>0</v>
      </c>
      <c r="F37" s="112">
        <f t="shared" si="6"/>
        <v>163</v>
      </c>
      <c r="G37" s="25">
        <f t="shared" si="2"/>
        <v>2.334507748274183</v>
      </c>
      <c r="H37" s="34">
        <f t="shared" si="3"/>
        <v>1.3684829149525648</v>
      </c>
      <c r="I37" s="126">
        <v>163</v>
      </c>
      <c r="J37" s="25">
        <f t="shared" si="4"/>
        <v>0.7942927870418197</v>
      </c>
      <c r="K37" s="26">
        <f t="shared" si="5"/>
        <v>1.1549635088216539</v>
      </c>
    </row>
    <row r="38" spans="1:11" s="6" customFormat="1" ht="21" customHeight="1" thickBot="1">
      <c r="A38" s="93" t="s">
        <v>20</v>
      </c>
      <c r="B38" s="86" t="s">
        <v>32</v>
      </c>
      <c r="C38" s="87">
        <v>51</v>
      </c>
      <c r="D38" s="88">
        <f t="shared" si="0"/>
        <v>1.4583929082070346</v>
      </c>
      <c r="E38" s="89">
        <f t="shared" si="1"/>
        <v>2.316076294277929</v>
      </c>
      <c r="F38" s="78">
        <f t="shared" si="6"/>
        <v>1525</v>
      </c>
      <c r="G38" s="88">
        <f t="shared" si="2"/>
        <v>21.841253473117355</v>
      </c>
      <c r="H38" s="89">
        <f t="shared" si="3"/>
        <v>12.80329107547645</v>
      </c>
      <c r="I38" s="139">
        <v>1576</v>
      </c>
      <c r="J38" s="88">
        <f t="shared" si="4"/>
        <v>7.679787928698822</v>
      </c>
      <c r="K38" s="107">
        <f t="shared" si="5"/>
        <v>11.167009140508751</v>
      </c>
    </row>
    <row r="39" spans="1:11" s="1" customFormat="1" ht="12.75">
      <c r="A39" s="4"/>
      <c r="B39" s="37" t="s">
        <v>60</v>
      </c>
      <c r="C39" s="109">
        <v>9</v>
      </c>
      <c r="D39" s="17">
        <f t="shared" si="0"/>
        <v>0.2573634543894767</v>
      </c>
      <c r="E39" s="29">
        <f t="shared" si="1"/>
        <v>0.4087193460490463</v>
      </c>
      <c r="F39" s="81">
        <f t="shared" si="6"/>
        <v>238</v>
      </c>
      <c r="G39" s="17">
        <f t="shared" si="2"/>
        <v>3.408667755148807</v>
      </c>
      <c r="H39" s="29">
        <f t="shared" si="3"/>
        <v>1.9981529678448493</v>
      </c>
      <c r="I39" s="132">
        <v>247</v>
      </c>
      <c r="J39" s="17">
        <f t="shared" si="4"/>
        <v>1.20362158527196</v>
      </c>
      <c r="K39" s="18">
        <f t="shared" si="5"/>
        <v>1.7501594274782115</v>
      </c>
    </row>
    <row r="40" spans="1:11" s="1" customFormat="1" ht="12.75">
      <c r="A40" s="4"/>
      <c r="B40" s="35" t="s">
        <v>34</v>
      </c>
      <c r="C40" s="110">
        <v>3</v>
      </c>
      <c r="D40" s="11">
        <f t="shared" si="0"/>
        <v>0.08578781812982557</v>
      </c>
      <c r="E40" s="30">
        <f t="shared" si="1"/>
        <v>0.1362397820163488</v>
      </c>
      <c r="F40" s="80">
        <f t="shared" si="6"/>
        <v>30</v>
      </c>
      <c r="G40" s="11">
        <f t="shared" si="2"/>
        <v>0.4296640027498496</v>
      </c>
      <c r="H40" s="30">
        <f t="shared" si="3"/>
        <v>0.25186802115691376</v>
      </c>
      <c r="I40" s="126">
        <v>33</v>
      </c>
      <c r="J40" s="11">
        <f t="shared" si="4"/>
        <v>0.16080774216184082</v>
      </c>
      <c r="K40" s="12">
        <f t="shared" si="5"/>
        <v>0.2338269680436477</v>
      </c>
    </row>
    <row r="41" spans="1:11" s="1" customFormat="1" ht="12.75">
      <c r="A41" s="4"/>
      <c r="B41" s="35" t="s">
        <v>25</v>
      </c>
      <c r="C41" s="110">
        <v>1</v>
      </c>
      <c r="D41" s="11">
        <f t="shared" si="0"/>
        <v>0.028595939376608523</v>
      </c>
      <c r="E41" s="30">
        <f t="shared" si="1"/>
        <v>0.045413260672116255</v>
      </c>
      <c r="F41" s="80">
        <f t="shared" si="6"/>
        <v>14</v>
      </c>
      <c r="G41" s="11">
        <f t="shared" si="2"/>
        <v>0.2005098679499298</v>
      </c>
      <c r="H41" s="30">
        <f t="shared" si="3"/>
        <v>0.11753840987322643</v>
      </c>
      <c r="I41" s="126">
        <v>15</v>
      </c>
      <c r="J41" s="11">
        <f t="shared" si="4"/>
        <v>0.07309442825538219</v>
      </c>
      <c r="K41" s="12">
        <f t="shared" si="5"/>
        <v>0.10628498547438532</v>
      </c>
    </row>
    <row r="42" spans="1:11" s="1" customFormat="1" ht="13.5" thickBot="1">
      <c r="A42" s="5"/>
      <c r="B42" s="35" t="s">
        <v>35</v>
      </c>
      <c r="C42" s="110">
        <v>15</v>
      </c>
      <c r="D42" s="11">
        <f t="shared" si="0"/>
        <v>0.42893909064912783</v>
      </c>
      <c r="E42" s="30">
        <f t="shared" si="1"/>
        <v>0.6811989100817438</v>
      </c>
      <c r="F42" s="111">
        <f t="shared" si="6"/>
        <v>531</v>
      </c>
      <c r="G42" s="11">
        <f t="shared" si="2"/>
        <v>7.605052848672338</v>
      </c>
      <c r="H42" s="30">
        <f t="shared" si="3"/>
        <v>4.458063974477374</v>
      </c>
      <c r="I42" s="126">
        <v>546</v>
      </c>
      <c r="J42" s="11">
        <f t="shared" si="4"/>
        <v>2.6606371884959117</v>
      </c>
      <c r="K42" s="12">
        <f t="shared" si="5"/>
        <v>3.8687734712676254</v>
      </c>
    </row>
    <row r="43" spans="1:11" s="6" customFormat="1" ht="23.25" customHeight="1" thickBot="1">
      <c r="A43" s="93" t="s">
        <v>21</v>
      </c>
      <c r="B43" s="86" t="s">
        <v>64</v>
      </c>
      <c r="C43" s="87">
        <v>279</v>
      </c>
      <c r="D43" s="88">
        <f t="shared" si="0"/>
        <v>7.978267086073777</v>
      </c>
      <c r="E43" s="89">
        <f t="shared" si="1"/>
        <v>12.670299727520437</v>
      </c>
      <c r="F43" s="78">
        <f t="shared" si="6"/>
        <v>0</v>
      </c>
      <c r="G43" s="88">
        <f t="shared" si="2"/>
        <v>0</v>
      </c>
      <c r="H43" s="89">
        <f t="shared" si="3"/>
        <v>0</v>
      </c>
      <c r="I43" s="139">
        <v>279</v>
      </c>
      <c r="J43" s="88">
        <f t="shared" si="4"/>
        <v>1.3595563655501086</v>
      </c>
      <c r="K43" s="107">
        <f t="shared" si="5"/>
        <v>1.976900729823567</v>
      </c>
    </row>
    <row r="44" spans="1:11" s="1" customFormat="1" ht="33.75" customHeight="1" thickBot="1">
      <c r="A44" s="9"/>
      <c r="B44" s="155" t="s">
        <v>81</v>
      </c>
      <c r="C44" s="109">
        <v>50</v>
      </c>
      <c r="D44" s="17">
        <f t="shared" si="0"/>
        <v>1.4297969688304262</v>
      </c>
      <c r="E44" s="29">
        <f t="shared" si="1"/>
        <v>2.270663033605813</v>
      </c>
      <c r="F44" s="115">
        <f t="shared" si="6"/>
        <v>0</v>
      </c>
      <c r="G44" s="17">
        <f t="shared" si="2"/>
        <v>0</v>
      </c>
      <c r="H44" s="29">
        <f t="shared" si="3"/>
        <v>0</v>
      </c>
      <c r="I44" s="132">
        <v>50</v>
      </c>
      <c r="J44" s="17">
        <f t="shared" si="4"/>
        <v>0.24364809418460728</v>
      </c>
      <c r="K44" s="18">
        <f t="shared" si="5"/>
        <v>0.35428328491461775</v>
      </c>
    </row>
    <row r="45" spans="1:11" s="1" customFormat="1" ht="16.5" customHeight="1" thickBot="1">
      <c r="A45" s="4"/>
      <c r="B45" s="153" t="s">
        <v>79</v>
      </c>
      <c r="C45" s="110">
        <v>13</v>
      </c>
      <c r="D45" s="11">
        <f t="shared" si="0"/>
        <v>0.37174721189591076</v>
      </c>
      <c r="E45" s="30">
        <f t="shared" si="1"/>
        <v>0.5903723887375113</v>
      </c>
      <c r="F45" s="116">
        <f t="shared" si="6"/>
        <v>0</v>
      </c>
      <c r="G45" s="11">
        <f t="shared" si="2"/>
        <v>0</v>
      </c>
      <c r="H45" s="30">
        <f t="shared" si="3"/>
        <v>0</v>
      </c>
      <c r="I45" s="126">
        <v>13</v>
      </c>
      <c r="J45" s="11">
        <f t="shared" si="4"/>
        <v>0.06334850448799789</v>
      </c>
      <c r="K45" s="12">
        <f t="shared" si="5"/>
        <v>0.0921136540778006</v>
      </c>
    </row>
    <row r="46" spans="1:11" s="1" customFormat="1" ht="18" customHeight="1" thickBot="1">
      <c r="A46" s="93" t="s">
        <v>77</v>
      </c>
      <c r="B46" s="86" t="s">
        <v>63</v>
      </c>
      <c r="C46" s="87">
        <v>4</v>
      </c>
      <c r="D46" s="88">
        <f t="shared" si="0"/>
        <v>0.11438375750643409</v>
      </c>
      <c r="E46" s="89">
        <f t="shared" si="1"/>
        <v>0.18165304268846502</v>
      </c>
      <c r="F46" s="78">
        <f t="shared" si="6"/>
        <v>0</v>
      </c>
      <c r="G46" s="88">
        <f>F46*1000/$G$2</f>
        <v>0</v>
      </c>
      <c r="H46" s="89">
        <f t="shared" si="3"/>
        <v>0</v>
      </c>
      <c r="I46" s="139">
        <v>4</v>
      </c>
      <c r="J46" s="88">
        <f>I46*1000/$J$2</f>
        <v>0.019491847534768583</v>
      </c>
      <c r="K46" s="91">
        <f t="shared" si="5"/>
        <v>0.028342662793169417</v>
      </c>
    </row>
    <row r="47" spans="1:11" s="6" customFormat="1" ht="21" customHeight="1" thickBot="1">
      <c r="A47" s="93" t="s">
        <v>29</v>
      </c>
      <c r="B47" s="86" t="s">
        <v>65</v>
      </c>
      <c r="C47" s="87">
        <v>5</v>
      </c>
      <c r="D47" s="88">
        <f t="shared" si="0"/>
        <v>0.1429796968830426</v>
      </c>
      <c r="E47" s="89">
        <f t="shared" si="1"/>
        <v>0.22706630336058128</v>
      </c>
      <c r="F47" s="78">
        <f t="shared" si="6"/>
        <v>155</v>
      </c>
      <c r="G47" s="88">
        <f t="shared" si="2"/>
        <v>2.219930680874223</v>
      </c>
      <c r="H47" s="89">
        <f t="shared" si="3"/>
        <v>1.3013181093107211</v>
      </c>
      <c r="I47" s="139">
        <v>160</v>
      </c>
      <c r="J47" s="88">
        <f t="shared" si="4"/>
        <v>0.7796739013907433</v>
      </c>
      <c r="K47" s="91">
        <f t="shared" si="5"/>
        <v>1.1337065117267768</v>
      </c>
    </row>
    <row r="48" spans="1:11" s="6" customFormat="1" ht="19.5" customHeight="1" thickBot="1">
      <c r="A48" s="93" t="s">
        <v>30</v>
      </c>
      <c r="B48" s="86" t="s">
        <v>66</v>
      </c>
      <c r="C48" s="87">
        <v>539</v>
      </c>
      <c r="D48" s="88">
        <f t="shared" si="0"/>
        <v>15.413211323991993</v>
      </c>
      <c r="E48" s="89">
        <f t="shared" si="1"/>
        <v>24.477747502270663</v>
      </c>
      <c r="F48" s="78">
        <f t="shared" si="6"/>
        <v>1515</v>
      </c>
      <c r="G48" s="88">
        <f t="shared" si="2"/>
        <v>21.698032138867404</v>
      </c>
      <c r="H48" s="89">
        <f t="shared" si="3"/>
        <v>12.719335068424146</v>
      </c>
      <c r="I48" s="139">
        <v>2054</v>
      </c>
      <c r="J48" s="88">
        <f t="shared" si="4"/>
        <v>10.009063709103668</v>
      </c>
      <c r="K48" s="91">
        <f t="shared" si="5"/>
        <v>14.553957344292495</v>
      </c>
    </row>
    <row r="49" spans="1:11" s="1" customFormat="1" ht="12.75">
      <c r="A49" s="4"/>
      <c r="B49" s="37" t="s">
        <v>67</v>
      </c>
      <c r="C49" s="109">
        <v>78</v>
      </c>
      <c r="D49" s="17">
        <f t="shared" si="0"/>
        <v>2.2304832713754648</v>
      </c>
      <c r="E49" s="29">
        <f t="shared" si="1"/>
        <v>3.542234332425068</v>
      </c>
      <c r="F49" s="81">
        <f t="shared" si="6"/>
        <v>315</v>
      </c>
      <c r="G49" s="17">
        <f t="shared" si="2"/>
        <v>4.511472028873421</v>
      </c>
      <c r="H49" s="29">
        <f t="shared" si="3"/>
        <v>2.644614222147595</v>
      </c>
      <c r="I49" s="132">
        <v>393</v>
      </c>
      <c r="J49" s="17">
        <f t="shared" si="4"/>
        <v>1.9150740202910133</v>
      </c>
      <c r="K49" s="18">
        <f t="shared" si="5"/>
        <v>2.7846666194288954</v>
      </c>
    </row>
    <row r="50" spans="1:11" s="1" customFormat="1" ht="12.75">
      <c r="A50" s="4"/>
      <c r="B50" s="35" t="s">
        <v>71</v>
      </c>
      <c r="C50" s="110">
        <v>1</v>
      </c>
      <c r="D50" s="11">
        <f t="shared" si="0"/>
        <v>0.028595939376608523</v>
      </c>
      <c r="E50" s="30">
        <f t="shared" si="1"/>
        <v>0.045413260672116255</v>
      </c>
      <c r="F50" s="80">
        <f t="shared" si="6"/>
        <v>4</v>
      </c>
      <c r="G50" s="11">
        <f t="shared" si="2"/>
        <v>0.05728853369997995</v>
      </c>
      <c r="H50" s="30">
        <f t="shared" si="3"/>
        <v>0.033582402820921835</v>
      </c>
      <c r="I50" s="126">
        <v>5</v>
      </c>
      <c r="J50" s="11">
        <f t="shared" si="4"/>
        <v>0.02436480941846073</v>
      </c>
      <c r="K50" s="12">
        <f t="shared" si="5"/>
        <v>0.035428328491461776</v>
      </c>
    </row>
    <row r="51" spans="1:11" s="1" customFormat="1" ht="12.75">
      <c r="A51" s="4"/>
      <c r="B51" s="35" t="s">
        <v>68</v>
      </c>
      <c r="C51" s="110">
        <v>9</v>
      </c>
      <c r="D51" s="11">
        <f t="shared" si="0"/>
        <v>0.2573634543894767</v>
      </c>
      <c r="E51" s="30">
        <f t="shared" si="1"/>
        <v>0.4087193460490463</v>
      </c>
      <c r="F51" s="80">
        <f t="shared" si="6"/>
        <v>139</v>
      </c>
      <c r="G51" s="11">
        <f t="shared" si="2"/>
        <v>1.9907765460743032</v>
      </c>
      <c r="H51" s="30">
        <f t="shared" si="3"/>
        <v>1.1669884980270337</v>
      </c>
      <c r="I51" s="126">
        <v>148</v>
      </c>
      <c r="J51" s="11">
        <f t="shared" si="4"/>
        <v>0.7211983587864376</v>
      </c>
      <c r="K51" s="12">
        <f t="shared" si="5"/>
        <v>1.0486785233472684</v>
      </c>
    </row>
    <row r="52" spans="1:11" s="1" customFormat="1" ht="12.75">
      <c r="A52" s="4"/>
      <c r="B52" s="35" t="s">
        <v>72</v>
      </c>
      <c r="C52" s="110">
        <v>3</v>
      </c>
      <c r="D52" s="11">
        <f t="shared" si="0"/>
        <v>0.08578781812982557</v>
      </c>
      <c r="E52" s="30">
        <f t="shared" si="1"/>
        <v>0.1362397820163488</v>
      </c>
      <c r="F52" s="80">
        <f t="shared" si="6"/>
        <v>45</v>
      </c>
      <c r="G52" s="11">
        <f t="shared" si="2"/>
        <v>0.6444960041247745</v>
      </c>
      <c r="H52" s="30">
        <f t="shared" si="3"/>
        <v>0.3778020317353707</v>
      </c>
      <c r="I52" s="126">
        <v>48</v>
      </c>
      <c r="J52" s="11">
        <f t="shared" si="4"/>
        <v>0.233902170417223</v>
      </c>
      <c r="K52" s="12">
        <f t="shared" si="5"/>
        <v>0.34011195351803303</v>
      </c>
    </row>
    <row r="53" spans="1:11" s="1" customFormat="1" ht="12.75">
      <c r="A53" s="4"/>
      <c r="B53" s="35" t="s">
        <v>69</v>
      </c>
      <c r="C53" s="110">
        <v>82</v>
      </c>
      <c r="D53" s="11">
        <f t="shared" si="0"/>
        <v>2.344867028881899</v>
      </c>
      <c r="E53" s="30">
        <f t="shared" si="1"/>
        <v>3.723887375113533</v>
      </c>
      <c r="F53" s="80">
        <f t="shared" si="6"/>
        <v>400</v>
      </c>
      <c r="G53" s="11">
        <f t="shared" si="2"/>
        <v>5.728853369997995</v>
      </c>
      <c r="H53" s="30">
        <f t="shared" si="3"/>
        <v>3.3582402820921837</v>
      </c>
      <c r="I53" s="126">
        <v>482</v>
      </c>
      <c r="J53" s="11">
        <f t="shared" si="4"/>
        <v>2.348767627939614</v>
      </c>
      <c r="K53" s="12">
        <f t="shared" si="5"/>
        <v>3.415290866576915</v>
      </c>
    </row>
    <row r="54" spans="1:11" s="1" customFormat="1" ht="12.75">
      <c r="A54" s="4"/>
      <c r="B54" s="35" t="s">
        <v>73</v>
      </c>
      <c r="C54" s="110">
        <v>77</v>
      </c>
      <c r="D54" s="11">
        <f t="shared" si="0"/>
        <v>2.201887331998856</v>
      </c>
      <c r="E54" s="30">
        <f t="shared" si="1"/>
        <v>3.4968210717529518</v>
      </c>
      <c r="F54" s="80">
        <f t="shared" si="6"/>
        <v>246</v>
      </c>
      <c r="G54" s="11">
        <f t="shared" si="2"/>
        <v>3.523244822548767</v>
      </c>
      <c r="H54" s="30">
        <f t="shared" si="3"/>
        <v>2.0653177734866928</v>
      </c>
      <c r="I54" s="126">
        <v>323</v>
      </c>
      <c r="J54" s="11">
        <f t="shared" si="4"/>
        <v>1.5739666884325632</v>
      </c>
      <c r="K54" s="12">
        <f t="shared" si="5"/>
        <v>2.2886700205484307</v>
      </c>
    </row>
    <row r="55" spans="1:11" s="1" customFormat="1" ht="12.75">
      <c r="A55" s="4"/>
      <c r="B55" s="35" t="s">
        <v>70</v>
      </c>
      <c r="C55" s="110">
        <v>20</v>
      </c>
      <c r="D55" s="11">
        <f t="shared" si="0"/>
        <v>0.5719187875321704</v>
      </c>
      <c r="E55" s="30">
        <f t="shared" si="1"/>
        <v>0.9082652134423251</v>
      </c>
      <c r="F55" s="80">
        <f t="shared" si="6"/>
        <v>368</v>
      </c>
      <c r="G55" s="11">
        <f t="shared" si="2"/>
        <v>5.270545100398155</v>
      </c>
      <c r="H55" s="30">
        <f t="shared" si="3"/>
        <v>3.089581059524809</v>
      </c>
      <c r="I55" s="126">
        <v>388</v>
      </c>
      <c r="J55" s="11">
        <f t="shared" si="4"/>
        <v>1.8907092108725525</v>
      </c>
      <c r="K55" s="12">
        <f t="shared" si="5"/>
        <v>2.7492382909374338</v>
      </c>
    </row>
    <row r="56" spans="1:11" s="1" customFormat="1" ht="12.75">
      <c r="A56" s="4"/>
      <c r="B56" s="35" t="s">
        <v>74</v>
      </c>
      <c r="C56" s="110">
        <v>16</v>
      </c>
      <c r="D56" s="11">
        <f t="shared" si="0"/>
        <v>0.45753503002573637</v>
      </c>
      <c r="E56" s="30">
        <f t="shared" si="1"/>
        <v>0.7266121707538601</v>
      </c>
      <c r="F56" s="80">
        <f t="shared" si="6"/>
        <v>352</v>
      </c>
      <c r="G56" s="11">
        <f t="shared" si="2"/>
        <v>5.041390965598236</v>
      </c>
      <c r="H56" s="30">
        <f t="shared" si="3"/>
        <v>2.9552514482411216</v>
      </c>
      <c r="I56" s="126">
        <v>368</v>
      </c>
      <c r="J56" s="11">
        <f t="shared" si="4"/>
        <v>1.7932499731987097</v>
      </c>
      <c r="K56" s="12">
        <f t="shared" si="5"/>
        <v>2.6075249769715865</v>
      </c>
    </row>
    <row r="57" spans="1:11" s="1" customFormat="1" ht="13.5" thickBot="1">
      <c r="A57" s="4"/>
      <c r="B57" s="35" t="s">
        <v>33</v>
      </c>
      <c r="C57" s="117">
        <v>42</v>
      </c>
      <c r="D57" s="11">
        <f t="shared" si="0"/>
        <v>1.2010294538175579</v>
      </c>
      <c r="E57" s="30">
        <f>C57*100/C$61</f>
        <v>1.9073569482288828</v>
      </c>
      <c r="F57" s="82">
        <f t="shared" si="6"/>
        <v>20</v>
      </c>
      <c r="G57" s="11">
        <f t="shared" si="2"/>
        <v>0.28644266849989974</v>
      </c>
      <c r="H57" s="30">
        <f>F57*100/F$61</f>
        <v>0.16791201410460918</v>
      </c>
      <c r="I57" s="126">
        <v>62</v>
      </c>
      <c r="J57" s="11">
        <f t="shared" si="4"/>
        <v>0.302123636788913</v>
      </c>
      <c r="K57" s="12">
        <f t="shared" si="5"/>
        <v>0.439311273294126</v>
      </c>
    </row>
    <row r="58" spans="1:11" s="6" customFormat="1" ht="21" customHeight="1" thickBot="1">
      <c r="A58" s="93" t="s">
        <v>88</v>
      </c>
      <c r="B58" s="86" t="s">
        <v>87</v>
      </c>
      <c r="C58" s="87">
        <v>34</v>
      </c>
      <c r="D58" s="88">
        <f>C58*1000/$D$2</f>
        <v>0.9722619388046897</v>
      </c>
      <c r="E58" s="89">
        <f>C58*100/C$61</f>
        <v>1.5440508628519527</v>
      </c>
      <c r="F58" s="78">
        <f>I58-C58</f>
        <v>649</v>
      </c>
      <c r="G58" s="88">
        <f>F58*1000/$G$2</f>
        <v>9.295064592821747</v>
      </c>
      <c r="H58" s="89">
        <f>F58*100/F$61</f>
        <v>5.448744857694568</v>
      </c>
      <c r="I58" s="139">
        <v>683</v>
      </c>
      <c r="J58" s="88">
        <f>I58*1000/$J$2</f>
        <v>3.3282329665617354</v>
      </c>
      <c r="K58" s="91">
        <f>I58*100/I$61</f>
        <v>4.839509671933678</v>
      </c>
    </row>
    <row r="59" spans="1:11" s="1" customFormat="1" ht="12.75">
      <c r="A59" s="4"/>
      <c r="B59" s="37" t="s">
        <v>89</v>
      </c>
      <c r="C59" s="109">
        <v>28</v>
      </c>
      <c r="D59" s="17">
        <f>C59*1000/$D$2</f>
        <v>0.8006863025450386</v>
      </c>
      <c r="E59" s="29">
        <f>C59*100/C$61</f>
        <v>1.2715712988192551</v>
      </c>
      <c r="F59" s="81">
        <f>I59-C59</f>
        <v>579</v>
      </c>
      <c r="G59" s="17">
        <f>F59*1000/$G$2</f>
        <v>8.292515253072098</v>
      </c>
      <c r="H59" s="29">
        <f>F59*100/F$61</f>
        <v>4.861052808328436</v>
      </c>
      <c r="I59" s="132">
        <v>607</v>
      </c>
      <c r="J59" s="17">
        <f>I59*1000/$J$2</f>
        <v>2.9578878634011323</v>
      </c>
      <c r="K59" s="18">
        <f>I59*100/I$61</f>
        <v>4.300999078863459</v>
      </c>
    </row>
    <row r="60" spans="1:11" s="1" customFormat="1" ht="13.5" thickBot="1">
      <c r="A60" s="22"/>
      <c r="B60" s="227" t="s">
        <v>90</v>
      </c>
      <c r="C60" s="113">
        <v>6</v>
      </c>
      <c r="D60" s="17">
        <f>C60*1000/$D$2</f>
        <v>0.17157563625965114</v>
      </c>
      <c r="E60" s="29">
        <f>C60*100/C$61</f>
        <v>0.2724795640326976</v>
      </c>
      <c r="F60" s="81">
        <f>I60-C60</f>
        <v>70</v>
      </c>
      <c r="G60" s="17">
        <f>F60*1000/$G$2</f>
        <v>1.0025493397496492</v>
      </c>
      <c r="H60" s="29">
        <f>F60*100/F$61</f>
        <v>0.5876920493661322</v>
      </c>
      <c r="I60" s="132">
        <v>76</v>
      </c>
      <c r="J60" s="17">
        <f>I60*1000/$J$2</f>
        <v>0.3703451031606031</v>
      </c>
      <c r="K60" s="18">
        <f>I60*100/I$61</f>
        <v>0.538510593070219</v>
      </c>
    </row>
    <row r="61" spans="1:11" s="6" customFormat="1" ht="18.75" customHeight="1" thickBot="1">
      <c r="A61" s="154"/>
      <c r="B61" s="138" t="s">
        <v>22</v>
      </c>
      <c r="C61" s="142">
        <f>C48+C47+C46+C43+C38+C34+C33+C32+C27+C22+C18+C17+C16+C14+C13+C11+C10+C8+C5+C58</f>
        <v>2202</v>
      </c>
      <c r="D61" s="204">
        <f t="shared" si="0"/>
        <v>62.968258507291964</v>
      </c>
      <c r="E61" s="89"/>
      <c r="F61" s="139">
        <f>F48+F47+F46+F43+F38+F34+F33+F32+F27+F22+F18+F17+F16+F14+F13+F11+F10+F8+F5+F58</f>
        <v>11911</v>
      </c>
      <c r="G61" s="204">
        <f t="shared" si="2"/>
        <v>170.5909312251153</v>
      </c>
      <c r="H61" s="89"/>
      <c r="I61" s="139">
        <f>I48+I47+I46+I43+I38+I34+I33+I32+I27+I22+I18+I17+I16+I14+I13+I11+I10+I8+I5+I58</f>
        <v>14113</v>
      </c>
      <c r="J61" s="204">
        <f t="shared" si="4"/>
        <v>68.77211106454725</v>
      </c>
      <c r="K61" s="91"/>
    </row>
    <row r="62" spans="1:11" s="6" customFormat="1" ht="22.5" customHeight="1">
      <c r="A62" s="14"/>
      <c r="B62" s="254" t="s">
        <v>23</v>
      </c>
      <c r="C62" s="254"/>
      <c r="D62" s="254"/>
      <c r="E62" s="254"/>
      <c r="F62" s="254"/>
      <c r="G62" s="254"/>
      <c r="H62" s="254"/>
      <c r="I62" s="255"/>
      <c r="J62" s="255"/>
      <c r="K62" s="255"/>
    </row>
  </sheetData>
  <sheetProtection/>
  <mergeCells count="3">
    <mergeCell ref="A1:K1"/>
    <mergeCell ref="A3:A4"/>
    <mergeCell ref="B3:B4"/>
  </mergeCells>
  <printOptions horizontalCentered="1"/>
  <pageMargins left="0.31" right="0.26" top="0.6299212598425197" bottom="0.4724409448818898" header="0" footer="0"/>
  <pageSetup fitToHeight="0" fitToWidth="1" horizontalDpi="600" verticalDpi="600" orientation="landscape" paperSize="9" r:id="rId1"/>
  <headerFooter alignWithMargins="0">
    <oddFooter>&amp;L&amp;Z&amp;F*&amp;A&amp;R&amp;P -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K61"/>
  <sheetViews>
    <sheetView zoomScalePageLayoutView="0" workbookViewId="0" topLeftCell="A1">
      <pane xSplit="1" ySplit="4" topLeftCell="B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M33" sqref="M33"/>
    </sheetView>
  </sheetViews>
  <sheetFormatPr defaultColWidth="9.00390625" defaultRowHeight="12.75"/>
  <cols>
    <col min="1" max="1" width="6.50390625" style="0" customWidth="1"/>
    <col min="2" max="2" width="50.125" style="10" customWidth="1"/>
    <col min="3" max="3" width="11.125" style="3" hidden="1" customWidth="1"/>
    <col min="4" max="4" width="11.00390625" style="3" hidden="1" customWidth="1"/>
    <col min="5" max="5" width="9.00390625" style="3" hidden="1" customWidth="1"/>
    <col min="6" max="6" width="10.50390625" style="3" hidden="1" customWidth="1"/>
    <col min="7" max="7" width="9.875" style="3" hidden="1" customWidth="1"/>
    <col min="8" max="8" width="8.125" style="3" hidden="1" customWidth="1"/>
    <col min="9" max="9" width="10.625" style="3" customWidth="1"/>
    <col min="10" max="10" width="10.50390625" style="3" customWidth="1"/>
    <col min="11" max="11" width="8.125" style="3" customWidth="1"/>
  </cols>
  <sheetData>
    <row r="1" spans="1:11" ht="18.75" customHeight="1">
      <c r="A1" s="258" t="s">
        <v>100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20.25" customHeight="1" thickBot="1">
      <c r="A2" s="20"/>
      <c r="B2" s="21"/>
      <c r="C2" s="2"/>
      <c r="D2" s="224">
        <v>35094</v>
      </c>
      <c r="E2" s="225"/>
      <c r="F2" s="225"/>
      <c r="G2" s="224">
        <v>192602</v>
      </c>
      <c r="H2" s="2"/>
      <c r="I2" s="2"/>
      <c r="J2" s="224">
        <v>205214</v>
      </c>
      <c r="K2" s="2"/>
    </row>
    <row r="3" spans="1:11" ht="12.75">
      <c r="A3" s="260" t="s">
        <v>24</v>
      </c>
      <c r="B3" s="262" t="s">
        <v>5</v>
      </c>
      <c r="C3" s="124" t="s">
        <v>1</v>
      </c>
      <c r="D3" s="123"/>
      <c r="E3" s="123"/>
      <c r="F3" s="124" t="s">
        <v>2</v>
      </c>
      <c r="G3" s="123"/>
      <c r="H3" s="123"/>
      <c r="I3" s="124" t="s">
        <v>3</v>
      </c>
      <c r="J3" s="123"/>
      <c r="K3" s="125"/>
    </row>
    <row r="4" spans="1:11" ht="33.75" customHeight="1" thickBot="1">
      <c r="A4" s="271"/>
      <c r="B4" s="263"/>
      <c r="C4" s="120" t="s">
        <v>6</v>
      </c>
      <c r="D4" s="118" t="s">
        <v>7</v>
      </c>
      <c r="E4" s="119" t="s">
        <v>8</v>
      </c>
      <c r="F4" s="120"/>
      <c r="G4" s="118" t="s">
        <v>7</v>
      </c>
      <c r="H4" s="119" t="s">
        <v>8</v>
      </c>
      <c r="I4" s="120" t="s">
        <v>6</v>
      </c>
      <c r="J4" s="118" t="s">
        <v>7</v>
      </c>
      <c r="K4" s="121" t="s">
        <v>8</v>
      </c>
    </row>
    <row r="5" spans="1:11" ht="16.5" customHeight="1" thickBot="1">
      <c r="A5" s="84" t="s">
        <v>9</v>
      </c>
      <c r="B5" s="148" t="s">
        <v>26</v>
      </c>
      <c r="C5" s="139">
        <v>2</v>
      </c>
      <c r="D5" s="88">
        <f aca="true" t="shared" si="0" ref="D5:D36">C5*1000/$D$2</f>
        <v>0.05698979882601014</v>
      </c>
      <c r="E5" s="89">
        <f aca="true" t="shared" si="1" ref="E5:E36">IF(C$61=0,0,C5*100/C$61)</f>
        <v>2.7777777777777777</v>
      </c>
      <c r="F5" s="129">
        <f>I5-C5</f>
        <v>29</v>
      </c>
      <c r="G5" s="88">
        <f aca="true" t="shared" si="2" ref="G5:G36">F5*1000/$G$2</f>
        <v>0.15056956833262375</v>
      </c>
      <c r="H5" s="89">
        <f aca="true" t="shared" si="3" ref="H5:H36">IF(F$61=0,0,F5*100/F$61)</f>
        <v>4.4753086419753085</v>
      </c>
      <c r="I5" s="139">
        <v>31</v>
      </c>
      <c r="J5" s="88">
        <f aca="true" t="shared" si="4" ref="J5:J36">I5*1000/$J$2</f>
        <v>0.1510618183944565</v>
      </c>
      <c r="K5" s="91">
        <f aca="true" t="shared" si="5" ref="K5:K36">IF(I$61=0,0,I5*100/I$61)</f>
        <v>4.305555555555555</v>
      </c>
    </row>
    <row r="6" spans="1:11" s="1" customFormat="1" ht="12.75" customHeight="1">
      <c r="A6" s="4"/>
      <c r="B6" s="37" t="s">
        <v>36</v>
      </c>
      <c r="C6" s="140">
        <v>0</v>
      </c>
      <c r="D6" s="17">
        <f t="shared" si="0"/>
        <v>0</v>
      </c>
      <c r="E6" s="29">
        <f t="shared" si="1"/>
        <v>0</v>
      </c>
      <c r="F6" s="246">
        <f>I6-C6</f>
        <v>0</v>
      </c>
      <c r="G6" s="17">
        <f t="shared" si="2"/>
        <v>0</v>
      </c>
      <c r="H6" s="29">
        <f t="shared" si="3"/>
        <v>0</v>
      </c>
      <c r="I6" s="132">
        <v>0</v>
      </c>
      <c r="J6" s="17">
        <f t="shared" si="4"/>
        <v>0</v>
      </c>
      <c r="K6" s="18">
        <f t="shared" si="5"/>
        <v>0</v>
      </c>
    </row>
    <row r="7" spans="1:11" s="1" customFormat="1" ht="14.25" customHeight="1" thickBot="1">
      <c r="A7" s="4"/>
      <c r="B7" s="36" t="s">
        <v>37</v>
      </c>
      <c r="C7" s="141">
        <v>0</v>
      </c>
      <c r="D7" s="11">
        <f t="shared" si="0"/>
        <v>0</v>
      </c>
      <c r="E7" s="30">
        <f t="shared" si="1"/>
        <v>0</v>
      </c>
      <c r="F7" s="247">
        <f>I7-C7</f>
        <v>0</v>
      </c>
      <c r="G7" s="13">
        <f t="shared" si="2"/>
        <v>0</v>
      </c>
      <c r="H7" s="32">
        <f t="shared" si="3"/>
        <v>0</v>
      </c>
      <c r="I7" s="134">
        <v>0</v>
      </c>
      <c r="J7" s="13">
        <f t="shared" si="4"/>
        <v>0</v>
      </c>
      <c r="K7" s="12">
        <f t="shared" si="5"/>
        <v>0</v>
      </c>
    </row>
    <row r="8" spans="1:11" ht="13.5" customHeight="1" thickBot="1">
      <c r="A8" s="84" t="s">
        <v>10</v>
      </c>
      <c r="B8" s="94" t="s">
        <v>38</v>
      </c>
      <c r="C8" s="142">
        <v>0</v>
      </c>
      <c r="D8" s="88">
        <f t="shared" si="0"/>
        <v>0</v>
      </c>
      <c r="E8" s="89">
        <f t="shared" si="1"/>
        <v>0</v>
      </c>
      <c r="F8" s="129">
        <f>I8-C8</f>
        <v>0</v>
      </c>
      <c r="G8" s="88">
        <f t="shared" si="2"/>
        <v>0</v>
      </c>
      <c r="H8" s="89">
        <f t="shared" si="3"/>
        <v>0</v>
      </c>
      <c r="I8" s="139">
        <v>0</v>
      </c>
      <c r="J8" s="88">
        <f t="shared" si="4"/>
        <v>0</v>
      </c>
      <c r="K8" s="91">
        <f t="shared" si="5"/>
        <v>0</v>
      </c>
    </row>
    <row r="9" spans="1:11" s="1" customFormat="1" ht="15" customHeight="1" thickBot="1">
      <c r="A9" s="15"/>
      <c r="B9" s="37" t="s">
        <v>39</v>
      </c>
      <c r="C9" s="140">
        <v>0</v>
      </c>
      <c r="D9" s="17">
        <f t="shared" si="0"/>
        <v>0</v>
      </c>
      <c r="E9" s="29">
        <f t="shared" si="1"/>
        <v>0</v>
      </c>
      <c r="F9" s="247">
        <f>I9-C9</f>
        <v>0</v>
      </c>
      <c r="G9" s="17">
        <f t="shared" si="2"/>
        <v>0</v>
      </c>
      <c r="H9" s="29">
        <f t="shared" si="3"/>
        <v>0</v>
      </c>
      <c r="I9" s="132">
        <v>0</v>
      </c>
      <c r="J9" s="17">
        <f t="shared" si="4"/>
        <v>0</v>
      </c>
      <c r="K9" s="18">
        <f t="shared" si="5"/>
        <v>0</v>
      </c>
    </row>
    <row r="10" spans="1:11" s="6" customFormat="1" ht="15.75" customHeight="1" hidden="1" thickBot="1">
      <c r="A10" s="85" t="s">
        <v>11</v>
      </c>
      <c r="B10" s="86" t="s">
        <v>40</v>
      </c>
      <c r="C10" s="142"/>
      <c r="D10" s="88">
        <f t="shared" si="0"/>
        <v>0</v>
      </c>
      <c r="E10" s="89">
        <f t="shared" si="1"/>
        <v>0</v>
      </c>
      <c r="F10" s="129"/>
      <c r="G10" s="88">
        <f t="shared" si="2"/>
        <v>0</v>
      </c>
      <c r="H10" s="89">
        <f t="shared" si="3"/>
        <v>0</v>
      </c>
      <c r="I10" s="139"/>
      <c r="J10" s="88">
        <f t="shared" si="4"/>
        <v>0</v>
      </c>
      <c r="K10" s="91">
        <f t="shared" si="5"/>
        <v>0</v>
      </c>
    </row>
    <row r="11" spans="1:11" s="6" customFormat="1" ht="30" customHeight="1" hidden="1" thickBot="1">
      <c r="A11" s="92" t="s">
        <v>12</v>
      </c>
      <c r="B11" s="86" t="s">
        <v>41</v>
      </c>
      <c r="C11" s="142"/>
      <c r="D11" s="88">
        <f t="shared" si="0"/>
        <v>0</v>
      </c>
      <c r="E11" s="89">
        <f t="shared" si="1"/>
        <v>0</v>
      </c>
      <c r="F11" s="129"/>
      <c r="G11" s="88">
        <f t="shared" si="2"/>
        <v>0</v>
      </c>
      <c r="H11" s="89">
        <f t="shared" si="3"/>
        <v>0</v>
      </c>
      <c r="I11" s="139"/>
      <c r="J11" s="88">
        <f t="shared" si="4"/>
        <v>0</v>
      </c>
      <c r="K11" s="91">
        <f t="shared" si="5"/>
        <v>0</v>
      </c>
    </row>
    <row r="12" spans="1:11" s="6" customFormat="1" ht="16.5" customHeight="1" hidden="1" thickBot="1">
      <c r="A12" s="16"/>
      <c r="B12" s="38" t="s">
        <v>78</v>
      </c>
      <c r="C12" s="143"/>
      <c r="D12" s="27">
        <f t="shared" si="0"/>
        <v>0</v>
      </c>
      <c r="E12" s="31">
        <f t="shared" si="1"/>
        <v>0</v>
      </c>
      <c r="F12" s="127"/>
      <c r="G12" s="27">
        <f t="shared" si="2"/>
        <v>0</v>
      </c>
      <c r="H12" s="31">
        <f t="shared" si="3"/>
        <v>0</v>
      </c>
      <c r="I12" s="127"/>
      <c r="J12" s="27">
        <f t="shared" si="4"/>
        <v>0</v>
      </c>
      <c r="K12" s="28">
        <f t="shared" si="5"/>
        <v>0</v>
      </c>
    </row>
    <row r="13" spans="1:11" s="6" customFormat="1" ht="15" customHeight="1" hidden="1" thickBot="1">
      <c r="A13" s="93" t="s">
        <v>13</v>
      </c>
      <c r="B13" s="94" t="s">
        <v>42</v>
      </c>
      <c r="C13" s="156"/>
      <c r="D13" s="96">
        <f t="shared" si="0"/>
        <v>0</v>
      </c>
      <c r="E13" s="97">
        <f t="shared" si="1"/>
        <v>0</v>
      </c>
      <c r="F13" s="129"/>
      <c r="G13" s="96">
        <f t="shared" si="2"/>
        <v>0</v>
      </c>
      <c r="H13" s="97">
        <f t="shared" si="3"/>
        <v>0</v>
      </c>
      <c r="I13" s="157"/>
      <c r="J13" s="96">
        <f t="shared" si="4"/>
        <v>0</v>
      </c>
      <c r="K13" s="98">
        <f t="shared" si="5"/>
        <v>0</v>
      </c>
    </row>
    <row r="14" spans="1:11" s="6" customFormat="1" ht="15.75" customHeight="1" hidden="1" thickBot="1">
      <c r="A14" s="92" t="s">
        <v>14</v>
      </c>
      <c r="B14" s="86" t="s">
        <v>43</v>
      </c>
      <c r="C14" s="142"/>
      <c r="D14" s="88">
        <f t="shared" si="0"/>
        <v>0</v>
      </c>
      <c r="E14" s="89">
        <f t="shared" si="1"/>
        <v>0</v>
      </c>
      <c r="F14" s="129"/>
      <c r="G14" s="88">
        <f t="shared" si="2"/>
        <v>0</v>
      </c>
      <c r="H14" s="89">
        <f t="shared" si="3"/>
        <v>0</v>
      </c>
      <c r="I14" s="139"/>
      <c r="J14" s="88">
        <f t="shared" si="4"/>
        <v>0</v>
      </c>
      <c r="K14" s="107">
        <f t="shared" si="5"/>
        <v>0</v>
      </c>
    </row>
    <row r="15" spans="1:11" s="1" customFormat="1" ht="15.75" customHeight="1" hidden="1" thickBot="1">
      <c r="A15" s="4"/>
      <c r="B15" s="39" t="s">
        <v>44</v>
      </c>
      <c r="C15" s="144"/>
      <c r="D15" s="13">
        <f t="shared" si="0"/>
        <v>0</v>
      </c>
      <c r="E15" s="32">
        <f t="shared" si="1"/>
        <v>0</v>
      </c>
      <c r="F15" s="127"/>
      <c r="G15" s="13">
        <f t="shared" si="2"/>
        <v>0</v>
      </c>
      <c r="H15" s="32">
        <f t="shared" si="3"/>
        <v>0</v>
      </c>
      <c r="I15" s="134"/>
      <c r="J15" s="13">
        <f t="shared" si="4"/>
        <v>0</v>
      </c>
      <c r="K15" s="19">
        <f t="shared" si="5"/>
        <v>0</v>
      </c>
    </row>
    <row r="16" spans="1:11" s="1" customFormat="1" ht="16.5" customHeight="1" hidden="1" thickBot="1">
      <c r="A16" s="99" t="s">
        <v>15</v>
      </c>
      <c r="B16" s="94" t="s">
        <v>27</v>
      </c>
      <c r="C16" s="145"/>
      <c r="D16" s="101">
        <f t="shared" si="0"/>
        <v>0</v>
      </c>
      <c r="E16" s="102">
        <f t="shared" si="1"/>
        <v>0</v>
      </c>
      <c r="F16" s="129"/>
      <c r="G16" s="101">
        <f t="shared" si="2"/>
        <v>0</v>
      </c>
      <c r="H16" s="102">
        <f t="shared" si="3"/>
        <v>0</v>
      </c>
      <c r="I16" s="129"/>
      <c r="J16" s="101">
        <f t="shared" si="4"/>
        <v>0</v>
      </c>
      <c r="K16" s="103">
        <f t="shared" si="5"/>
        <v>0</v>
      </c>
    </row>
    <row r="17" spans="1:11" s="6" customFormat="1" ht="18" customHeight="1" hidden="1" thickBot="1">
      <c r="A17" s="104" t="s">
        <v>16</v>
      </c>
      <c r="B17" s="86" t="s">
        <v>45</v>
      </c>
      <c r="C17" s="142"/>
      <c r="D17" s="88">
        <f t="shared" si="0"/>
        <v>0</v>
      </c>
      <c r="E17" s="89">
        <f t="shared" si="1"/>
        <v>0</v>
      </c>
      <c r="F17" s="131"/>
      <c r="G17" s="88">
        <f t="shared" si="2"/>
        <v>0</v>
      </c>
      <c r="H17" s="89">
        <f t="shared" si="3"/>
        <v>0</v>
      </c>
      <c r="I17" s="139"/>
      <c r="J17" s="88">
        <f t="shared" si="4"/>
        <v>0</v>
      </c>
      <c r="K17" s="91">
        <f t="shared" si="5"/>
        <v>0</v>
      </c>
    </row>
    <row r="18" spans="1:11" s="6" customFormat="1" ht="18" customHeight="1" hidden="1" thickBot="1">
      <c r="A18" s="92" t="s">
        <v>17</v>
      </c>
      <c r="B18" s="150" t="s">
        <v>46</v>
      </c>
      <c r="C18" s="142"/>
      <c r="D18" s="88">
        <f t="shared" si="0"/>
        <v>0</v>
      </c>
      <c r="E18" s="89">
        <f t="shared" si="1"/>
        <v>0</v>
      </c>
      <c r="F18" s="129"/>
      <c r="G18" s="88">
        <f t="shared" si="2"/>
        <v>0</v>
      </c>
      <c r="H18" s="89">
        <f t="shared" si="3"/>
        <v>0</v>
      </c>
      <c r="I18" s="139"/>
      <c r="J18" s="88">
        <f t="shared" si="4"/>
        <v>0</v>
      </c>
      <c r="K18" s="91">
        <f t="shared" si="5"/>
        <v>0</v>
      </c>
    </row>
    <row r="19" spans="1:11" s="1" customFormat="1" ht="14.25" customHeight="1" hidden="1">
      <c r="A19" s="4"/>
      <c r="B19" s="35" t="s">
        <v>47</v>
      </c>
      <c r="C19" s="140"/>
      <c r="D19" s="17">
        <f t="shared" si="0"/>
        <v>0</v>
      </c>
      <c r="E19" s="29">
        <f t="shared" si="1"/>
        <v>0</v>
      </c>
      <c r="F19" s="132"/>
      <c r="G19" s="17">
        <f t="shared" si="2"/>
        <v>0</v>
      </c>
      <c r="H19" s="29">
        <f t="shared" si="3"/>
        <v>0</v>
      </c>
      <c r="I19" s="132"/>
      <c r="J19" s="17">
        <f t="shared" si="4"/>
        <v>0</v>
      </c>
      <c r="K19" s="18">
        <f t="shared" si="5"/>
        <v>0</v>
      </c>
    </row>
    <row r="20" spans="1:11" s="1" customFormat="1" ht="15.75" customHeight="1" hidden="1">
      <c r="A20" s="4"/>
      <c r="B20" s="35" t="s">
        <v>48</v>
      </c>
      <c r="C20" s="126"/>
      <c r="D20" s="11">
        <f t="shared" si="0"/>
        <v>0</v>
      </c>
      <c r="E20" s="30">
        <f t="shared" si="1"/>
        <v>0</v>
      </c>
      <c r="F20" s="126"/>
      <c r="G20" s="11">
        <f t="shared" si="2"/>
        <v>0</v>
      </c>
      <c r="H20" s="30">
        <f t="shared" si="3"/>
        <v>0</v>
      </c>
      <c r="I20" s="126"/>
      <c r="J20" s="11">
        <f t="shared" si="4"/>
        <v>0</v>
      </c>
      <c r="K20" s="12">
        <f t="shared" si="5"/>
        <v>0</v>
      </c>
    </row>
    <row r="21" spans="1:11" s="1" customFormat="1" ht="16.5" customHeight="1" hidden="1" thickBot="1">
      <c r="A21" s="4"/>
      <c r="B21" s="35" t="s">
        <v>49</v>
      </c>
      <c r="C21" s="126"/>
      <c r="D21" s="11">
        <f t="shared" si="0"/>
        <v>0</v>
      </c>
      <c r="E21" s="30">
        <f t="shared" si="1"/>
        <v>0</v>
      </c>
      <c r="F21" s="127"/>
      <c r="G21" s="11">
        <f t="shared" si="2"/>
        <v>0</v>
      </c>
      <c r="H21" s="30">
        <f t="shared" si="3"/>
        <v>0</v>
      </c>
      <c r="I21" s="126"/>
      <c r="J21" s="11">
        <f t="shared" si="4"/>
        <v>0</v>
      </c>
      <c r="K21" s="12">
        <f t="shared" si="5"/>
        <v>0</v>
      </c>
    </row>
    <row r="22" spans="1:11" s="6" customFormat="1" ht="15.75" customHeight="1" hidden="1" thickBot="1">
      <c r="A22" s="92" t="s">
        <v>28</v>
      </c>
      <c r="B22" s="86" t="s">
        <v>50</v>
      </c>
      <c r="C22" s="142"/>
      <c r="D22" s="88">
        <f t="shared" si="0"/>
        <v>0</v>
      </c>
      <c r="E22" s="89">
        <f t="shared" si="1"/>
        <v>0</v>
      </c>
      <c r="F22" s="129"/>
      <c r="G22" s="88">
        <f t="shared" si="2"/>
        <v>0</v>
      </c>
      <c r="H22" s="89">
        <f t="shared" si="3"/>
        <v>0</v>
      </c>
      <c r="I22" s="139"/>
      <c r="J22" s="88">
        <f t="shared" si="4"/>
        <v>0</v>
      </c>
      <c r="K22" s="91">
        <f t="shared" si="5"/>
        <v>0</v>
      </c>
    </row>
    <row r="23" spans="1:11" s="1" customFormat="1" ht="15.75" customHeight="1" hidden="1">
      <c r="A23" s="4"/>
      <c r="B23" s="37" t="s">
        <v>51</v>
      </c>
      <c r="C23" s="140"/>
      <c r="D23" s="17">
        <f t="shared" si="0"/>
        <v>0</v>
      </c>
      <c r="E23" s="29">
        <f t="shared" si="1"/>
        <v>0</v>
      </c>
      <c r="F23" s="132"/>
      <c r="G23" s="17">
        <f t="shared" si="2"/>
        <v>0</v>
      </c>
      <c r="H23" s="29">
        <f t="shared" si="3"/>
        <v>0</v>
      </c>
      <c r="I23" s="132"/>
      <c r="J23" s="17">
        <f t="shared" si="4"/>
        <v>0</v>
      </c>
      <c r="K23" s="18">
        <f t="shared" si="5"/>
        <v>0</v>
      </c>
    </row>
    <row r="24" spans="1:11" s="1" customFormat="1" ht="14.25" customHeight="1" hidden="1">
      <c r="A24" s="4"/>
      <c r="B24" s="35" t="s">
        <v>52</v>
      </c>
      <c r="C24" s="141"/>
      <c r="D24" s="11">
        <f t="shared" si="0"/>
        <v>0</v>
      </c>
      <c r="E24" s="30">
        <f t="shared" si="1"/>
        <v>0</v>
      </c>
      <c r="F24" s="126"/>
      <c r="G24" s="11">
        <f t="shared" si="2"/>
        <v>0</v>
      </c>
      <c r="H24" s="30">
        <f t="shared" si="3"/>
        <v>0</v>
      </c>
      <c r="I24" s="126"/>
      <c r="J24" s="11">
        <f t="shared" si="4"/>
        <v>0</v>
      </c>
      <c r="K24" s="12">
        <f t="shared" si="5"/>
        <v>0</v>
      </c>
    </row>
    <row r="25" spans="1:11" s="1" customFormat="1" ht="15.75" customHeight="1" hidden="1">
      <c r="A25" s="4"/>
      <c r="B25" s="35" t="s">
        <v>84</v>
      </c>
      <c r="C25" s="141"/>
      <c r="D25" s="11">
        <f t="shared" si="0"/>
        <v>0</v>
      </c>
      <c r="E25" s="30">
        <f t="shared" si="1"/>
        <v>0</v>
      </c>
      <c r="F25" s="126"/>
      <c r="G25" s="11">
        <f t="shared" si="2"/>
        <v>0</v>
      </c>
      <c r="H25" s="30">
        <f t="shared" si="3"/>
        <v>0</v>
      </c>
      <c r="I25" s="126"/>
      <c r="J25" s="11">
        <f t="shared" si="4"/>
        <v>0</v>
      </c>
      <c r="K25" s="12">
        <f t="shared" si="5"/>
        <v>0</v>
      </c>
    </row>
    <row r="26" spans="1:11" s="1" customFormat="1" ht="13.5" hidden="1" thickBot="1">
      <c r="A26" s="4"/>
      <c r="B26" s="35" t="s">
        <v>85</v>
      </c>
      <c r="C26" s="141"/>
      <c r="D26" s="11">
        <f t="shared" si="0"/>
        <v>0</v>
      </c>
      <c r="E26" s="30">
        <f t="shared" si="1"/>
        <v>0</v>
      </c>
      <c r="F26" s="127"/>
      <c r="G26" s="11">
        <f t="shared" si="2"/>
        <v>0</v>
      </c>
      <c r="H26" s="30">
        <f t="shared" si="3"/>
        <v>0</v>
      </c>
      <c r="I26" s="126"/>
      <c r="J26" s="11">
        <f t="shared" si="4"/>
        <v>0</v>
      </c>
      <c r="K26" s="12">
        <f t="shared" si="5"/>
        <v>0</v>
      </c>
    </row>
    <row r="27" spans="1:11" s="6" customFormat="1" ht="14.25" customHeight="1" hidden="1" thickBot="1">
      <c r="A27" s="92" t="s">
        <v>18</v>
      </c>
      <c r="B27" s="86" t="s">
        <v>53</v>
      </c>
      <c r="C27" s="142"/>
      <c r="D27" s="88">
        <f t="shared" si="0"/>
        <v>0</v>
      </c>
      <c r="E27" s="89">
        <f t="shared" si="1"/>
        <v>0</v>
      </c>
      <c r="F27" s="129"/>
      <c r="G27" s="88">
        <f t="shared" si="2"/>
        <v>0</v>
      </c>
      <c r="H27" s="89">
        <f t="shared" si="3"/>
        <v>0</v>
      </c>
      <c r="I27" s="139"/>
      <c r="J27" s="88">
        <f t="shared" si="4"/>
        <v>0</v>
      </c>
      <c r="K27" s="91">
        <f t="shared" si="5"/>
        <v>0</v>
      </c>
    </row>
    <row r="28" spans="1:11" s="1" customFormat="1" ht="15" customHeight="1" hidden="1">
      <c r="A28" s="4"/>
      <c r="B28" s="37" t="s">
        <v>54</v>
      </c>
      <c r="C28" s="140"/>
      <c r="D28" s="17">
        <f t="shared" si="0"/>
        <v>0</v>
      </c>
      <c r="E28" s="29">
        <f t="shared" si="1"/>
        <v>0</v>
      </c>
      <c r="F28" s="132"/>
      <c r="G28" s="17">
        <f t="shared" si="2"/>
        <v>0</v>
      </c>
      <c r="H28" s="29">
        <f t="shared" si="3"/>
        <v>0</v>
      </c>
      <c r="I28" s="132"/>
      <c r="J28" s="17">
        <f t="shared" si="4"/>
        <v>0</v>
      </c>
      <c r="K28" s="18">
        <f t="shared" si="5"/>
        <v>0</v>
      </c>
    </row>
    <row r="29" spans="1:11" s="1" customFormat="1" ht="15" customHeight="1" hidden="1">
      <c r="A29" s="4"/>
      <c r="B29" s="35" t="s">
        <v>55</v>
      </c>
      <c r="C29" s="141"/>
      <c r="D29" s="11">
        <f t="shared" si="0"/>
        <v>0</v>
      </c>
      <c r="E29" s="30">
        <f t="shared" si="1"/>
        <v>0</v>
      </c>
      <c r="F29" s="126"/>
      <c r="G29" s="11">
        <f t="shared" si="2"/>
        <v>0</v>
      </c>
      <c r="H29" s="30">
        <f t="shared" si="3"/>
        <v>0</v>
      </c>
      <c r="I29" s="126"/>
      <c r="J29" s="11">
        <f t="shared" si="4"/>
        <v>0</v>
      </c>
      <c r="K29" s="12">
        <f t="shared" si="5"/>
        <v>0</v>
      </c>
    </row>
    <row r="30" spans="1:11" s="1" customFormat="1" ht="12.75" hidden="1">
      <c r="A30" s="4"/>
      <c r="B30" s="35" t="s">
        <v>56</v>
      </c>
      <c r="C30" s="141"/>
      <c r="D30" s="11">
        <f t="shared" si="0"/>
        <v>0</v>
      </c>
      <c r="E30" s="30">
        <f t="shared" si="1"/>
        <v>0</v>
      </c>
      <c r="F30" s="133"/>
      <c r="G30" s="11">
        <f t="shared" si="2"/>
        <v>0</v>
      </c>
      <c r="H30" s="30">
        <f t="shared" si="3"/>
        <v>0</v>
      </c>
      <c r="I30" s="126"/>
      <c r="J30" s="11">
        <f t="shared" si="4"/>
        <v>0</v>
      </c>
      <c r="K30" s="12">
        <f t="shared" si="5"/>
        <v>0</v>
      </c>
    </row>
    <row r="31" spans="1:11" s="1" customFormat="1" ht="18" customHeight="1" hidden="1" thickBot="1">
      <c r="A31" s="5"/>
      <c r="B31" s="35" t="s">
        <v>57</v>
      </c>
      <c r="C31" s="141"/>
      <c r="D31" s="11">
        <f t="shared" si="0"/>
        <v>0</v>
      </c>
      <c r="E31" s="30">
        <f t="shared" si="1"/>
        <v>0</v>
      </c>
      <c r="F31" s="130"/>
      <c r="G31" s="11">
        <f t="shared" si="2"/>
        <v>0</v>
      </c>
      <c r="H31" s="30">
        <f t="shared" si="3"/>
        <v>0</v>
      </c>
      <c r="I31" s="126"/>
      <c r="J31" s="11">
        <f t="shared" si="4"/>
        <v>0</v>
      </c>
      <c r="K31" s="12">
        <f t="shared" si="5"/>
        <v>0</v>
      </c>
    </row>
    <row r="32" spans="1:11" s="1" customFormat="1" ht="16.5" customHeight="1" thickBot="1">
      <c r="A32" s="93" t="s">
        <v>75</v>
      </c>
      <c r="B32" s="86" t="s">
        <v>61</v>
      </c>
      <c r="C32" s="142">
        <v>70</v>
      </c>
      <c r="D32" s="88">
        <f t="shared" si="0"/>
        <v>1.9946429589103551</v>
      </c>
      <c r="E32" s="89">
        <f t="shared" si="1"/>
        <v>97.22222222222223</v>
      </c>
      <c r="F32" s="129">
        <f aca="true" t="shared" si="6" ref="F32:F42">I32-C32</f>
        <v>619</v>
      </c>
      <c r="G32" s="88">
        <f t="shared" si="2"/>
        <v>3.2138814757894516</v>
      </c>
      <c r="H32" s="89">
        <f t="shared" si="3"/>
        <v>95.5246913580247</v>
      </c>
      <c r="I32" s="139">
        <v>689</v>
      </c>
      <c r="J32" s="88">
        <f t="shared" si="4"/>
        <v>3.3574707378638884</v>
      </c>
      <c r="K32" s="91">
        <f t="shared" si="5"/>
        <v>95.69444444444444</v>
      </c>
    </row>
    <row r="33" spans="1:11" s="1" customFormat="1" ht="27" thickBot="1">
      <c r="A33" s="93" t="s">
        <v>76</v>
      </c>
      <c r="B33" s="86" t="s">
        <v>62</v>
      </c>
      <c r="C33" s="142">
        <v>0</v>
      </c>
      <c r="D33" s="88">
        <f t="shared" si="0"/>
        <v>0</v>
      </c>
      <c r="E33" s="89">
        <f t="shared" si="1"/>
        <v>0</v>
      </c>
      <c r="F33" s="129">
        <f t="shared" si="6"/>
        <v>0</v>
      </c>
      <c r="G33" s="88">
        <f t="shared" si="2"/>
        <v>0</v>
      </c>
      <c r="H33" s="89">
        <f t="shared" si="3"/>
        <v>0</v>
      </c>
      <c r="I33" s="139">
        <v>0</v>
      </c>
      <c r="J33" s="88">
        <f t="shared" si="4"/>
        <v>0</v>
      </c>
      <c r="K33" s="91">
        <f t="shared" si="5"/>
        <v>0</v>
      </c>
    </row>
    <row r="34" spans="1:11" s="6" customFormat="1" ht="21" customHeight="1" thickBot="1">
      <c r="A34" s="92" t="s">
        <v>19</v>
      </c>
      <c r="B34" s="86" t="s">
        <v>58</v>
      </c>
      <c r="C34" s="142">
        <v>0</v>
      </c>
      <c r="D34" s="88">
        <f t="shared" si="0"/>
        <v>0</v>
      </c>
      <c r="E34" s="89">
        <f t="shared" si="1"/>
        <v>0</v>
      </c>
      <c r="F34" s="129">
        <f t="shared" si="6"/>
        <v>0</v>
      </c>
      <c r="G34" s="88">
        <f t="shared" si="2"/>
        <v>0</v>
      </c>
      <c r="H34" s="89">
        <f t="shared" si="3"/>
        <v>0</v>
      </c>
      <c r="I34" s="139">
        <v>0</v>
      </c>
      <c r="J34" s="88">
        <f t="shared" si="4"/>
        <v>0</v>
      </c>
      <c r="K34" s="91">
        <f t="shared" si="5"/>
        <v>0</v>
      </c>
    </row>
    <row r="35" spans="1:11" s="1" customFormat="1" ht="12.75">
      <c r="A35" s="4"/>
      <c r="B35" s="37" t="s">
        <v>59</v>
      </c>
      <c r="C35" s="140">
        <v>0</v>
      </c>
      <c r="D35" s="23">
        <f t="shared" si="0"/>
        <v>0</v>
      </c>
      <c r="E35" s="33">
        <f t="shared" si="1"/>
        <v>0</v>
      </c>
      <c r="F35" s="248">
        <f t="shared" si="6"/>
        <v>0</v>
      </c>
      <c r="G35" s="23">
        <f t="shared" si="2"/>
        <v>0</v>
      </c>
      <c r="H35" s="33">
        <f t="shared" si="3"/>
        <v>0</v>
      </c>
      <c r="I35" s="132">
        <v>0</v>
      </c>
      <c r="J35" s="23">
        <f t="shared" si="4"/>
        <v>0</v>
      </c>
      <c r="K35" s="24">
        <f t="shared" si="5"/>
        <v>0</v>
      </c>
    </row>
    <row r="36" spans="1:11" s="1" customFormat="1" ht="13.5" customHeight="1">
      <c r="A36" s="4"/>
      <c r="B36" s="40" t="s">
        <v>31</v>
      </c>
      <c r="C36" s="141">
        <v>0</v>
      </c>
      <c r="D36" s="25">
        <f t="shared" si="0"/>
        <v>0</v>
      </c>
      <c r="E36" s="34">
        <f t="shared" si="1"/>
        <v>0</v>
      </c>
      <c r="F36" s="216">
        <f t="shared" si="6"/>
        <v>0</v>
      </c>
      <c r="G36" s="25">
        <f t="shared" si="2"/>
        <v>0</v>
      </c>
      <c r="H36" s="34">
        <f t="shared" si="3"/>
        <v>0</v>
      </c>
      <c r="I36" s="126">
        <v>0</v>
      </c>
      <c r="J36" s="25">
        <f t="shared" si="4"/>
        <v>0</v>
      </c>
      <c r="K36" s="26">
        <f t="shared" si="5"/>
        <v>0</v>
      </c>
    </row>
    <row r="37" spans="1:11" s="1" customFormat="1" ht="12" customHeight="1" thickBot="1">
      <c r="A37" s="15"/>
      <c r="B37" s="35" t="s">
        <v>83</v>
      </c>
      <c r="C37" s="141">
        <v>0</v>
      </c>
      <c r="D37" s="25">
        <f aca="true" t="shared" si="7" ref="D37:D61">C37*1000/$D$2</f>
        <v>0</v>
      </c>
      <c r="E37" s="34">
        <f aca="true" t="shared" si="8" ref="E37:E57">IF(C$61=0,0,C37*100/C$61)</f>
        <v>0</v>
      </c>
      <c r="F37" s="247">
        <f t="shared" si="6"/>
        <v>0</v>
      </c>
      <c r="G37" s="25">
        <f aca="true" t="shared" si="9" ref="G37:G61">F37*1000/$G$2</f>
        <v>0</v>
      </c>
      <c r="H37" s="34">
        <f aca="true" t="shared" si="10" ref="H37:H60">IF(F$61=0,0,F37*100/F$61)</f>
        <v>0</v>
      </c>
      <c r="I37" s="126">
        <v>0</v>
      </c>
      <c r="J37" s="25">
        <f aca="true" t="shared" si="11" ref="J37:J61">I37*1000/$J$2</f>
        <v>0</v>
      </c>
      <c r="K37" s="26">
        <f aca="true" t="shared" si="12" ref="K37:K60">IF(I$61=0,0,I37*100/I$61)</f>
        <v>0</v>
      </c>
    </row>
    <row r="38" spans="1:11" s="6" customFormat="1" ht="21" customHeight="1" thickBot="1">
      <c r="A38" s="92" t="s">
        <v>20</v>
      </c>
      <c r="B38" s="86" t="s">
        <v>32</v>
      </c>
      <c r="C38" s="142">
        <v>0</v>
      </c>
      <c r="D38" s="88">
        <f t="shared" si="7"/>
        <v>0</v>
      </c>
      <c r="E38" s="89">
        <f t="shared" si="8"/>
        <v>0</v>
      </c>
      <c r="F38" s="129">
        <f t="shared" si="6"/>
        <v>0</v>
      </c>
      <c r="G38" s="88">
        <f t="shared" si="9"/>
        <v>0</v>
      </c>
      <c r="H38" s="89">
        <f t="shared" si="10"/>
        <v>0</v>
      </c>
      <c r="I38" s="139">
        <v>0</v>
      </c>
      <c r="J38" s="88">
        <f t="shared" si="11"/>
        <v>0</v>
      </c>
      <c r="K38" s="107">
        <f t="shared" si="12"/>
        <v>0</v>
      </c>
    </row>
    <row r="39" spans="1:11" s="1" customFormat="1" ht="12.75">
      <c r="A39" s="4"/>
      <c r="B39" s="37" t="s">
        <v>60</v>
      </c>
      <c r="C39" s="140">
        <v>0</v>
      </c>
      <c r="D39" s="17">
        <f t="shared" si="7"/>
        <v>0</v>
      </c>
      <c r="E39" s="29">
        <f t="shared" si="8"/>
        <v>0</v>
      </c>
      <c r="F39" s="246">
        <f t="shared" si="6"/>
        <v>0</v>
      </c>
      <c r="G39" s="17">
        <f t="shared" si="9"/>
        <v>0</v>
      </c>
      <c r="H39" s="29">
        <f t="shared" si="10"/>
        <v>0</v>
      </c>
      <c r="I39" s="132">
        <v>0</v>
      </c>
      <c r="J39" s="17">
        <f t="shared" si="11"/>
        <v>0</v>
      </c>
      <c r="K39" s="18">
        <f t="shared" si="12"/>
        <v>0</v>
      </c>
    </row>
    <row r="40" spans="1:11" s="1" customFormat="1" ht="12.75">
      <c r="A40" s="4"/>
      <c r="B40" s="35" t="s">
        <v>34</v>
      </c>
      <c r="C40" s="141">
        <v>0</v>
      </c>
      <c r="D40" s="11">
        <f t="shared" si="7"/>
        <v>0</v>
      </c>
      <c r="E40" s="30">
        <f t="shared" si="8"/>
        <v>0</v>
      </c>
      <c r="F40" s="248">
        <f t="shared" si="6"/>
        <v>0</v>
      </c>
      <c r="G40" s="11">
        <f t="shared" si="9"/>
        <v>0</v>
      </c>
      <c r="H40" s="30">
        <f t="shared" si="10"/>
        <v>0</v>
      </c>
      <c r="I40" s="126">
        <v>0</v>
      </c>
      <c r="J40" s="11">
        <f t="shared" si="11"/>
        <v>0</v>
      </c>
      <c r="K40" s="12">
        <f t="shared" si="12"/>
        <v>0</v>
      </c>
    </row>
    <row r="41" spans="1:11" s="1" customFormat="1" ht="12.75">
      <c r="A41" s="4"/>
      <c r="B41" s="35" t="s">
        <v>25</v>
      </c>
      <c r="C41" s="141">
        <v>0</v>
      </c>
      <c r="D41" s="11">
        <f t="shared" si="7"/>
        <v>0</v>
      </c>
      <c r="E41" s="30">
        <f t="shared" si="8"/>
        <v>0</v>
      </c>
      <c r="F41" s="250">
        <f t="shared" si="6"/>
        <v>0</v>
      </c>
      <c r="G41" s="11">
        <f t="shared" si="9"/>
        <v>0</v>
      </c>
      <c r="H41" s="30">
        <f t="shared" si="10"/>
        <v>0</v>
      </c>
      <c r="I41" s="126">
        <v>0</v>
      </c>
      <c r="J41" s="11">
        <f t="shared" si="11"/>
        <v>0</v>
      </c>
      <c r="K41" s="12">
        <f t="shared" si="12"/>
        <v>0</v>
      </c>
    </row>
    <row r="42" spans="1:11" s="1" customFormat="1" ht="13.5" thickBot="1">
      <c r="A42" s="5"/>
      <c r="B42" s="35" t="s">
        <v>35</v>
      </c>
      <c r="C42" s="141">
        <v>0</v>
      </c>
      <c r="D42" s="11">
        <f t="shared" si="7"/>
        <v>0</v>
      </c>
      <c r="E42" s="30">
        <f t="shared" si="8"/>
        <v>0</v>
      </c>
      <c r="F42" s="249">
        <f t="shared" si="6"/>
        <v>0</v>
      </c>
      <c r="G42" s="11">
        <f t="shared" si="9"/>
        <v>0</v>
      </c>
      <c r="H42" s="30">
        <f t="shared" si="10"/>
        <v>0</v>
      </c>
      <c r="I42" s="126">
        <v>0</v>
      </c>
      <c r="J42" s="11">
        <f t="shared" si="11"/>
        <v>0</v>
      </c>
      <c r="K42" s="12">
        <f t="shared" si="12"/>
        <v>0</v>
      </c>
    </row>
    <row r="43" spans="1:11" s="6" customFormat="1" ht="23.25" customHeight="1" hidden="1" thickBot="1">
      <c r="A43" s="92" t="s">
        <v>21</v>
      </c>
      <c r="B43" s="86" t="s">
        <v>64</v>
      </c>
      <c r="C43" s="142"/>
      <c r="D43" s="88">
        <f t="shared" si="7"/>
        <v>0</v>
      </c>
      <c r="E43" s="89">
        <f t="shared" si="8"/>
        <v>0</v>
      </c>
      <c r="F43" s="129"/>
      <c r="G43" s="88">
        <f t="shared" si="9"/>
        <v>0</v>
      </c>
      <c r="H43" s="89">
        <f t="shared" si="10"/>
        <v>0</v>
      </c>
      <c r="I43" s="139"/>
      <c r="J43" s="88">
        <f t="shared" si="11"/>
        <v>0</v>
      </c>
      <c r="K43" s="107">
        <f t="shared" si="12"/>
        <v>0</v>
      </c>
    </row>
    <row r="44" spans="1:11" s="1" customFormat="1" ht="33.75" customHeight="1" hidden="1" thickBot="1">
      <c r="A44" s="9"/>
      <c r="B44" s="155" t="s">
        <v>81</v>
      </c>
      <c r="C44" s="140"/>
      <c r="D44" s="17">
        <f t="shared" si="7"/>
        <v>0</v>
      </c>
      <c r="E44" s="29">
        <f t="shared" si="8"/>
        <v>0</v>
      </c>
      <c r="F44" s="137"/>
      <c r="G44" s="17">
        <f t="shared" si="9"/>
        <v>0</v>
      </c>
      <c r="H44" s="29">
        <f t="shared" si="10"/>
        <v>0</v>
      </c>
      <c r="I44" s="132"/>
      <c r="J44" s="17">
        <f t="shared" si="11"/>
        <v>0</v>
      </c>
      <c r="K44" s="18">
        <f t="shared" si="12"/>
        <v>0</v>
      </c>
    </row>
    <row r="45" spans="1:11" s="1" customFormat="1" ht="16.5" customHeight="1" hidden="1" thickBot="1">
      <c r="A45" s="4"/>
      <c r="B45" s="153" t="s">
        <v>79</v>
      </c>
      <c r="C45" s="141"/>
      <c r="D45" s="11">
        <f t="shared" si="7"/>
        <v>0</v>
      </c>
      <c r="E45" s="30">
        <f t="shared" si="8"/>
        <v>0</v>
      </c>
      <c r="F45" s="135"/>
      <c r="G45" s="11">
        <f t="shared" si="9"/>
        <v>0</v>
      </c>
      <c r="H45" s="30">
        <f t="shared" si="10"/>
        <v>0</v>
      </c>
      <c r="I45" s="126"/>
      <c r="J45" s="11">
        <f t="shared" si="11"/>
        <v>0</v>
      </c>
      <c r="K45" s="12">
        <f t="shared" si="12"/>
        <v>0</v>
      </c>
    </row>
    <row r="46" spans="1:11" s="1" customFormat="1" ht="18" customHeight="1" hidden="1" thickBot="1">
      <c r="A46" s="93" t="s">
        <v>77</v>
      </c>
      <c r="B46" s="86" t="s">
        <v>63</v>
      </c>
      <c r="C46" s="142"/>
      <c r="D46" s="88">
        <f t="shared" si="7"/>
        <v>0</v>
      </c>
      <c r="E46" s="89">
        <f t="shared" si="8"/>
        <v>0</v>
      </c>
      <c r="F46" s="129"/>
      <c r="G46" s="88">
        <f t="shared" si="9"/>
        <v>0</v>
      </c>
      <c r="H46" s="89">
        <f t="shared" si="10"/>
        <v>0</v>
      </c>
      <c r="I46" s="139"/>
      <c r="J46" s="88">
        <f t="shared" si="11"/>
        <v>0</v>
      </c>
      <c r="K46" s="91">
        <f t="shared" si="12"/>
        <v>0</v>
      </c>
    </row>
    <row r="47" spans="1:11" s="6" customFormat="1" ht="21" customHeight="1" hidden="1" thickBot="1">
      <c r="A47" s="93" t="s">
        <v>29</v>
      </c>
      <c r="B47" s="86" t="s">
        <v>65</v>
      </c>
      <c r="C47" s="142"/>
      <c r="D47" s="88">
        <f t="shared" si="7"/>
        <v>0</v>
      </c>
      <c r="E47" s="89">
        <f t="shared" si="8"/>
        <v>0</v>
      </c>
      <c r="F47" s="129"/>
      <c r="G47" s="88">
        <f t="shared" si="9"/>
        <v>0</v>
      </c>
      <c r="H47" s="89">
        <f t="shared" si="10"/>
        <v>0</v>
      </c>
      <c r="I47" s="139"/>
      <c r="J47" s="88">
        <f t="shared" si="11"/>
        <v>0</v>
      </c>
      <c r="K47" s="91">
        <f t="shared" si="12"/>
        <v>0</v>
      </c>
    </row>
    <row r="48" spans="1:11" s="6" customFormat="1" ht="19.5" customHeight="1" hidden="1" thickBot="1">
      <c r="A48" s="92" t="s">
        <v>30</v>
      </c>
      <c r="B48" s="86" t="s">
        <v>66</v>
      </c>
      <c r="C48" s="142"/>
      <c r="D48" s="88">
        <f t="shared" si="7"/>
        <v>0</v>
      </c>
      <c r="E48" s="89">
        <f t="shared" si="8"/>
        <v>0</v>
      </c>
      <c r="F48" s="129"/>
      <c r="G48" s="88">
        <f t="shared" si="9"/>
        <v>0</v>
      </c>
      <c r="H48" s="89">
        <f t="shared" si="10"/>
        <v>0</v>
      </c>
      <c r="I48" s="139"/>
      <c r="J48" s="88">
        <f t="shared" si="11"/>
        <v>0</v>
      </c>
      <c r="K48" s="91">
        <f t="shared" si="12"/>
        <v>0</v>
      </c>
    </row>
    <row r="49" spans="1:11" s="1" customFormat="1" ht="17.25" customHeight="1" hidden="1">
      <c r="A49" s="4"/>
      <c r="B49" s="37" t="s">
        <v>67</v>
      </c>
      <c r="C49" s="140"/>
      <c r="D49" s="17">
        <f t="shared" si="7"/>
        <v>0</v>
      </c>
      <c r="E49" s="29">
        <f t="shared" si="8"/>
        <v>0</v>
      </c>
      <c r="F49" s="132"/>
      <c r="G49" s="17">
        <f t="shared" si="9"/>
        <v>0</v>
      </c>
      <c r="H49" s="29">
        <f t="shared" si="10"/>
        <v>0</v>
      </c>
      <c r="I49" s="132"/>
      <c r="J49" s="17">
        <f t="shared" si="11"/>
        <v>0</v>
      </c>
      <c r="K49" s="18">
        <f t="shared" si="12"/>
        <v>0</v>
      </c>
    </row>
    <row r="50" spans="1:11" s="1" customFormat="1" ht="12.75" hidden="1">
      <c r="A50" s="4"/>
      <c r="B50" s="35" t="s">
        <v>71</v>
      </c>
      <c r="C50" s="141"/>
      <c r="D50" s="11">
        <f t="shared" si="7"/>
        <v>0</v>
      </c>
      <c r="E50" s="30">
        <f t="shared" si="8"/>
        <v>0</v>
      </c>
      <c r="F50" s="126"/>
      <c r="G50" s="11">
        <f t="shared" si="9"/>
        <v>0</v>
      </c>
      <c r="H50" s="30">
        <f t="shared" si="10"/>
        <v>0</v>
      </c>
      <c r="I50" s="126"/>
      <c r="J50" s="11">
        <f t="shared" si="11"/>
        <v>0</v>
      </c>
      <c r="K50" s="12">
        <f t="shared" si="12"/>
        <v>0</v>
      </c>
    </row>
    <row r="51" spans="1:11" s="1" customFormat="1" ht="15.75" customHeight="1" hidden="1">
      <c r="A51" s="4"/>
      <c r="B51" s="35" t="s">
        <v>68</v>
      </c>
      <c r="C51" s="141"/>
      <c r="D51" s="11">
        <f t="shared" si="7"/>
        <v>0</v>
      </c>
      <c r="E51" s="30">
        <f t="shared" si="8"/>
        <v>0</v>
      </c>
      <c r="F51" s="126"/>
      <c r="G51" s="11">
        <f t="shared" si="9"/>
        <v>0</v>
      </c>
      <c r="H51" s="30">
        <f t="shared" si="10"/>
        <v>0</v>
      </c>
      <c r="I51" s="126"/>
      <c r="J51" s="11">
        <f t="shared" si="11"/>
        <v>0</v>
      </c>
      <c r="K51" s="12">
        <f t="shared" si="12"/>
        <v>0</v>
      </c>
    </row>
    <row r="52" spans="1:11" s="1" customFormat="1" ht="12.75" hidden="1">
      <c r="A52" s="4"/>
      <c r="B52" s="35" t="s">
        <v>72</v>
      </c>
      <c r="C52" s="141"/>
      <c r="D52" s="11">
        <f t="shared" si="7"/>
        <v>0</v>
      </c>
      <c r="E52" s="30">
        <f t="shared" si="8"/>
        <v>0</v>
      </c>
      <c r="F52" s="126"/>
      <c r="G52" s="11">
        <f t="shared" si="9"/>
        <v>0</v>
      </c>
      <c r="H52" s="30">
        <f t="shared" si="10"/>
        <v>0</v>
      </c>
      <c r="I52" s="126"/>
      <c r="J52" s="11">
        <f t="shared" si="11"/>
        <v>0</v>
      </c>
      <c r="K52" s="12">
        <f t="shared" si="12"/>
        <v>0</v>
      </c>
    </row>
    <row r="53" spans="1:11" s="1" customFormat="1" ht="16.5" customHeight="1" hidden="1">
      <c r="A53" s="4"/>
      <c r="B53" s="35" t="s">
        <v>69</v>
      </c>
      <c r="C53" s="141"/>
      <c r="D53" s="11">
        <f t="shared" si="7"/>
        <v>0</v>
      </c>
      <c r="E53" s="30">
        <f t="shared" si="8"/>
        <v>0</v>
      </c>
      <c r="F53" s="126"/>
      <c r="G53" s="11">
        <f t="shared" si="9"/>
        <v>0</v>
      </c>
      <c r="H53" s="30">
        <f t="shared" si="10"/>
        <v>0</v>
      </c>
      <c r="I53" s="126"/>
      <c r="J53" s="11">
        <f t="shared" si="11"/>
        <v>0</v>
      </c>
      <c r="K53" s="12">
        <f t="shared" si="12"/>
        <v>0</v>
      </c>
    </row>
    <row r="54" spans="1:11" s="1" customFormat="1" ht="12" customHeight="1" hidden="1">
      <c r="A54" s="4"/>
      <c r="B54" s="35" t="s">
        <v>73</v>
      </c>
      <c r="C54" s="141"/>
      <c r="D54" s="11">
        <f t="shared" si="7"/>
        <v>0</v>
      </c>
      <c r="E54" s="30">
        <f t="shared" si="8"/>
        <v>0</v>
      </c>
      <c r="F54" s="126"/>
      <c r="G54" s="11">
        <f t="shared" si="9"/>
        <v>0</v>
      </c>
      <c r="H54" s="30">
        <f t="shared" si="10"/>
        <v>0</v>
      </c>
      <c r="I54" s="126"/>
      <c r="J54" s="11">
        <f t="shared" si="11"/>
        <v>0</v>
      </c>
      <c r="K54" s="12">
        <f t="shared" si="12"/>
        <v>0</v>
      </c>
    </row>
    <row r="55" spans="1:11" s="1" customFormat="1" ht="16.5" customHeight="1" hidden="1">
      <c r="A55" s="4"/>
      <c r="B55" s="35" t="s">
        <v>70</v>
      </c>
      <c r="C55" s="141"/>
      <c r="D55" s="11">
        <f t="shared" si="7"/>
        <v>0</v>
      </c>
      <c r="E55" s="30">
        <f t="shared" si="8"/>
        <v>0</v>
      </c>
      <c r="F55" s="126"/>
      <c r="G55" s="11">
        <f t="shared" si="9"/>
        <v>0</v>
      </c>
      <c r="H55" s="30">
        <f t="shared" si="10"/>
        <v>0</v>
      </c>
      <c r="I55" s="126"/>
      <c r="J55" s="11">
        <f t="shared" si="11"/>
        <v>0</v>
      </c>
      <c r="K55" s="12">
        <f t="shared" si="12"/>
        <v>0</v>
      </c>
    </row>
    <row r="56" spans="1:11" s="1" customFormat="1" ht="12.75" hidden="1">
      <c r="A56" s="4"/>
      <c r="B56" s="35" t="s">
        <v>74</v>
      </c>
      <c r="C56" s="141"/>
      <c r="D56" s="11">
        <f t="shared" si="7"/>
        <v>0</v>
      </c>
      <c r="E56" s="30">
        <f t="shared" si="8"/>
        <v>0</v>
      </c>
      <c r="F56" s="126"/>
      <c r="G56" s="11">
        <f t="shared" si="9"/>
        <v>0</v>
      </c>
      <c r="H56" s="30">
        <f t="shared" si="10"/>
        <v>0</v>
      </c>
      <c r="I56" s="126"/>
      <c r="J56" s="11">
        <f t="shared" si="11"/>
        <v>0</v>
      </c>
      <c r="K56" s="12">
        <f t="shared" si="12"/>
        <v>0</v>
      </c>
    </row>
    <row r="57" spans="1:11" s="1" customFormat="1" ht="13.5" hidden="1" thickBot="1">
      <c r="A57" s="4"/>
      <c r="B57" s="35" t="s">
        <v>33</v>
      </c>
      <c r="C57" s="146"/>
      <c r="D57" s="11">
        <f t="shared" si="7"/>
        <v>0</v>
      </c>
      <c r="E57" s="30">
        <f t="shared" si="8"/>
        <v>0</v>
      </c>
      <c r="F57" s="133"/>
      <c r="G57" s="11">
        <f t="shared" si="9"/>
        <v>0</v>
      </c>
      <c r="H57" s="30">
        <f t="shared" si="10"/>
        <v>0</v>
      </c>
      <c r="I57" s="126"/>
      <c r="J57" s="11">
        <f t="shared" si="11"/>
        <v>0</v>
      </c>
      <c r="K57" s="12">
        <f t="shared" si="12"/>
        <v>0</v>
      </c>
    </row>
    <row r="58" spans="1:11" s="6" customFormat="1" ht="21" customHeight="1" thickBot="1">
      <c r="A58" s="93" t="s">
        <v>88</v>
      </c>
      <c r="B58" s="86" t="s">
        <v>87</v>
      </c>
      <c r="C58" s="87">
        <v>0</v>
      </c>
      <c r="D58" s="88">
        <f t="shared" si="7"/>
        <v>0</v>
      </c>
      <c r="E58" s="89">
        <f>IF(C$58=0,0,C58*100/C$58)</f>
        <v>0</v>
      </c>
      <c r="F58" s="129">
        <f>I58-C58</f>
        <v>0</v>
      </c>
      <c r="G58" s="88">
        <f t="shared" si="9"/>
        <v>0</v>
      </c>
      <c r="H58" s="89">
        <f t="shared" si="10"/>
        <v>0</v>
      </c>
      <c r="I58" s="139">
        <v>0</v>
      </c>
      <c r="J58" s="88">
        <f t="shared" si="11"/>
        <v>0</v>
      </c>
      <c r="K58" s="91">
        <f t="shared" si="12"/>
        <v>0</v>
      </c>
    </row>
    <row r="59" spans="1:11" s="1" customFormat="1" ht="12.75">
      <c r="A59" s="4"/>
      <c r="B59" s="37" t="s">
        <v>89</v>
      </c>
      <c r="C59" s="109">
        <v>0</v>
      </c>
      <c r="D59" s="17">
        <f t="shared" si="7"/>
        <v>0</v>
      </c>
      <c r="E59" s="29">
        <f>IF(C$58=0,0,C59*100/C$58)</f>
        <v>0</v>
      </c>
      <c r="F59" s="81"/>
      <c r="G59" s="17">
        <f t="shared" si="9"/>
        <v>0</v>
      </c>
      <c r="H59" s="29">
        <f t="shared" si="10"/>
        <v>0</v>
      </c>
      <c r="I59" s="132">
        <v>0</v>
      </c>
      <c r="J59" s="17">
        <f t="shared" si="11"/>
        <v>0</v>
      </c>
      <c r="K59" s="18">
        <f t="shared" si="12"/>
        <v>0</v>
      </c>
    </row>
    <row r="60" spans="1:11" s="1" customFormat="1" ht="13.5" thickBot="1">
      <c r="A60" s="22"/>
      <c r="B60" s="227" t="s">
        <v>90</v>
      </c>
      <c r="C60" s="113">
        <v>0</v>
      </c>
      <c r="D60" s="17">
        <f t="shared" si="7"/>
        <v>0</v>
      </c>
      <c r="E60" s="29">
        <f>IF(C$58=0,0,C60*100/C$58)</f>
        <v>0</v>
      </c>
      <c r="F60" s="81">
        <f>I60-C60</f>
        <v>0</v>
      </c>
      <c r="G60" s="17">
        <f t="shared" si="9"/>
        <v>0</v>
      </c>
      <c r="H60" s="29">
        <f t="shared" si="10"/>
        <v>0</v>
      </c>
      <c r="I60" s="132">
        <v>0</v>
      </c>
      <c r="J60" s="17">
        <f t="shared" si="11"/>
        <v>0</v>
      </c>
      <c r="K60" s="18">
        <f t="shared" si="12"/>
        <v>0</v>
      </c>
    </row>
    <row r="61" spans="1:11" s="6" customFormat="1" ht="18.75" customHeight="1" thickBot="1">
      <c r="A61" s="154"/>
      <c r="B61" s="138" t="s">
        <v>22</v>
      </c>
      <c r="C61" s="142">
        <f>C48+C47+C46+C43+C38+C34+C33+C32+C27+C22+C18+C17+C16+C14+C13+C11+C10+C8+C5+C58</f>
        <v>72</v>
      </c>
      <c r="D61" s="204">
        <f t="shared" si="7"/>
        <v>2.0516327577363653</v>
      </c>
      <c r="E61" s="89"/>
      <c r="F61" s="139">
        <f>F48+F47+F46+F43+F38+F34+F33+F32+F27+F22+F18+F17+F16+F14+F13+F11+F10+F8+F5+F58</f>
        <v>648</v>
      </c>
      <c r="G61" s="204">
        <f t="shared" si="9"/>
        <v>3.3644510441220756</v>
      </c>
      <c r="H61" s="89"/>
      <c r="I61" s="139">
        <f>I48+I47+I46+I43+I38+I34+I33+I32+I27+I22+I18+I17+I16+I14+I13+I11+I10+I8+I5+I58</f>
        <v>720</v>
      </c>
      <c r="J61" s="204">
        <f t="shared" si="11"/>
        <v>3.508532556258345</v>
      </c>
      <c r="K61" s="91"/>
    </row>
  </sheetData>
  <sheetProtection/>
  <mergeCells count="3"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K61"/>
  <sheetViews>
    <sheetView zoomScalePageLayoutView="0" workbookViewId="0" topLeftCell="A1">
      <pane xSplit="1" ySplit="4" topLeftCell="B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J2" sqref="J2"/>
    </sheetView>
  </sheetViews>
  <sheetFormatPr defaultColWidth="9.00390625" defaultRowHeight="12.75"/>
  <cols>
    <col min="1" max="1" width="6.50390625" style="0" customWidth="1"/>
    <col min="2" max="2" width="50.125" style="10" customWidth="1"/>
    <col min="3" max="3" width="11.125" style="3" hidden="1" customWidth="1"/>
    <col min="4" max="4" width="11.00390625" style="3" hidden="1" customWidth="1"/>
    <col min="5" max="5" width="9.00390625" style="3" hidden="1" customWidth="1"/>
    <col min="6" max="6" width="10.50390625" style="3" hidden="1" customWidth="1"/>
    <col min="7" max="7" width="9.875" style="3" hidden="1" customWidth="1"/>
    <col min="8" max="8" width="8.125" style="3" hidden="1" customWidth="1"/>
    <col min="9" max="9" width="10.625" style="3" customWidth="1"/>
    <col min="10" max="10" width="10.50390625" style="3" customWidth="1"/>
    <col min="11" max="11" width="8.125" style="3" customWidth="1"/>
  </cols>
  <sheetData>
    <row r="1" spans="1:11" ht="18.75" customHeight="1">
      <c r="A1" s="258" t="s">
        <v>101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20.25" customHeight="1" thickBot="1">
      <c r="A2" s="20"/>
      <c r="B2" s="21"/>
      <c r="C2" s="2"/>
      <c r="D2" s="224">
        <v>35094</v>
      </c>
      <c r="E2" s="225"/>
      <c r="F2" s="225"/>
      <c r="G2" s="224">
        <v>192602</v>
      </c>
      <c r="H2" s="2"/>
      <c r="I2" s="2"/>
      <c r="J2" s="224">
        <v>205214</v>
      </c>
      <c r="K2" s="2"/>
    </row>
    <row r="3" spans="1:11" ht="12.75">
      <c r="A3" s="260" t="s">
        <v>24</v>
      </c>
      <c r="B3" s="262" t="s">
        <v>5</v>
      </c>
      <c r="C3" s="124" t="s">
        <v>1</v>
      </c>
      <c r="D3" s="123"/>
      <c r="E3" s="123"/>
      <c r="F3" s="124" t="s">
        <v>2</v>
      </c>
      <c r="G3" s="123"/>
      <c r="H3" s="123"/>
      <c r="I3" s="124" t="s">
        <v>3</v>
      </c>
      <c r="J3" s="123"/>
      <c r="K3" s="125"/>
    </row>
    <row r="4" spans="1:11" ht="33.75" customHeight="1" thickBot="1">
      <c r="A4" s="271"/>
      <c r="B4" s="263"/>
      <c r="C4" s="120" t="s">
        <v>6</v>
      </c>
      <c r="D4" s="118" t="s">
        <v>7</v>
      </c>
      <c r="E4" s="119" t="s">
        <v>8</v>
      </c>
      <c r="F4" s="120" t="s">
        <v>6</v>
      </c>
      <c r="G4" s="118" t="s">
        <v>7</v>
      </c>
      <c r="H4" s="119" t="s">
        <v>8</v>
      </c>
      <c r="I4" s="120" t="s">
        <v>6</v>
      </c>
      <c r="J4" s="118" t="s">
        <v>7</v>
      </c>
      <c r="K4" s="121" t="s">
        <v>8</v>
      </c>
    </row>
    <row r="5" spans="1:11" ht="16.5" customHeight="1" thickBot="1">
      <c r="A5" s="84" t="s">
        <v>9</v>
      </c>
      <c r="B5" s="148" t="s">
        <v>26</v>
      </c>
      <c r="C5" s="139">
        <v>0</v>
      </c>
      <c r="D5" s="88">
        <f aca="true" t="shared" si="0" ref="D5:D36">C5*1000/$D$2</f>
        <v>0</v>
      </c>
      <c r="E5" s="89">
        <f aca="true" t="shared" si="1" ref="E5:E36">IF(C$58=0,0,C5*100/C$58)</f>
        <v>0</v>
      </c>
      <c r="F5" s="129">
        <f>I5-C5</f>
        <v>35</v>
      </c>
      <c r="G5" s="88">
        <f aca="true" t="shared" si="2" ref="G5:G36">F5*1000/$G$2</f>
        <v>0.18172189281523557</v>
      </c>
      <c r="H5" s="89">
        <f aca="true" t="shared" si="3" ref="H5:H36">IF(F$61=0,0,F5*100/F$61)</f>
        <v>3.054101221640489</v>
      </c>
      <c r="I5" s="139">
        <v>35</v>
      </c>
      <c r="J5" s="88">
        <f aca="true" t="shared" si="4" ref="J5:J36">I5*1000/$J$2</f>
        <v>0.1705536659292251</v>
      </c>
      <c r="K5" s="91">
        <f aca="true" t="shared" si="5" ref="K5:K36">IF(I$61=0,0,I5*100/I$61)</f>
        <v>3.054101221640489</v>
      </c>
    </row>
    <row r="6" spans="1:11" s="1" customFormat="1" ht="12.75" customHeight="1">
      <c r="A6" s="4"/>
      <c r="B6" s="37" t="s">
        <v>36</v>
      </c>
      <c r="C6" s="140">
        <v>0</v>
      </c>
      <c r="D6" s="17">
        <f t="shared" si="0"/>
        <v>0</v>
      </c>
      <c r="E6" s="29">
        <f t="shared" si="1"/>
        <v>0</v>
      </c>
      <c r="F6" s="140">
        <f>I6-C6</f>
        <v>0</v>
      </c>
      <c r="G6" s="17">
        <f t="shared" si="2"/>
        <v>0</v>
      </c>
      <c r="H6" s="29">
        <f t="shared" si="3"/>
        <v>0</v>
      </c>
      <c r="I6" s="132">
        <v>0</v>
      </c>
      <c r="J6" s="17">
        <f t="shared" si="4"/>
        <v>0</v>
      </c>
      <c r="K6" s="18">
        <f t="shared" si="5"/>
        <v>0</v>
      </c>
    </row>
    <row r="7" spans="1:11" s="1" customFormat="1" ht="14.25" customHeight="1" thickBot="1">
      <c r="A7" s="4"/>
      <c r="B7" s="36" t="s">
        <v>37</v>
      </c>
      <c r="C7" s="141">
        <v>0</v>
      </c>
      <c r="D7" s="11">
        <f t="shared" si="0"/>
        <v>0</v>
      </c>
      <c r="E7" s="30">
        <f t="shared" si="1"/>
        <v>0</v>
      </c>
      <c r="F7" s="143">
        <f>I7-C7</f>
        <v>35</v>
      </c>
      <c r="G7" s="13">
        <f t="shared" si="2"/>
        <v>0.18172189281523557</v>
      </c>
      <c r="H7" s="32">
        <f t="shared" si="3"/>
        <v>3.054101221640489</v>
      </c>
      <c r="I7" s="134">
        <v>35</v>
      </c>
      <c r="J7" s="13">
        <f t="shared" si="4"/>
        <v>0.1705536659292251</v>
      </c>
      <c r="K7" s="12">
        <f t="shared" si="5"/>
        <v>3.054101221640489</v>
      </c>
    </row>
    <row r="8" spans="1:11" ht="13.5" customHeight="1" thickBot="1">
      <c r="A8" s="84" t="s">
        <v>10</v>
      </c>
      <c r="B8" s="94" t="s">
        <v>38</v>
      </c>
      <c r="C8" s="142">
        <v>0</v>
      </c>
      <c r="D8" s="88">
        <f t="shared" si="0"/>
        <v>0</v>
      </c>
      <c r="E8" s="89">
        <f t="shared" si="1"/>
        <v>0</v>
      </c>
      <c r="F8" s="145">
        <f>I8-C8</f>
        <v>11</v>
      </c>
      <c r="G8" s="88">
        <f t="shared" si="2"/>
        <v>0.05711259488478832</v>
      </c>
      <c r="H8" s="89">
        <f t="shared" si="3"/>
        <v>0.9598603839441536</v>
      </c>
      <c r="I8" s="139">
        <v>11</v>
      </c>
      <c r="J8" s="88">
        <f t="shared" si="4"/>
        <v>0.0536025807206136</v>
      </c>
      <c r="K8" s="91">
        <f t="shared" si="5"/>
        <v>0.9598603839441536</v>
      </c>
    </row>
    <row r="9" spans="1:11" s="1" customFormat="1" ht="15" customHeight="1" thickBot="1">
      <c r="A9" s="15"/>
      <c r="B9" s="37" t="s">
        <v>39</v>
      </c>
      <c r="C9" s="140">
        <v>0</v>
      </c>
      <c r="D9" s="17">
        <f t="shared" si="0"/>
        <v>0</v>
      </c>
      <c r="E9" s="29">
        <f t="shared" si="1"/>
        <v>0</v>
      </c>
      <c r="F9" s="143">
        <f>I9-C9</f>
        <v>11</v>
      </c>
      <c r="G9" s="17">
        <f t="shared" si="2"/>
        <v>0.05711259488478832</v>
      </c>
      <c r="H9" s="29">
        <f t="shared" si="3"/>
        <v>0.9598603839441536</v>
      </c>
      <c r="I9" s="132">
        <v>11</v>
      </c>
      <c r="J9" s="17">
        <f t="shared" si="4"/>
        <v>0.0536025807206136</v>
      </c>
      <c r="K9" s="18">
        <f t="shared" si="5"/>
        <v>0.9598603839441536</v>
      </c>
    </row>
    <row r="10" spans="1:11" s="6" customFormat="1" ht="15.75" customHeight="1" hidden="1" thickBot="1">
      <c r="A10" s="85" t="s">
        <v>11</v>
      </c>
      <c r="B10" s="86" t="s">
        <v>40</v>
      </c>
      <c r="C10" s="142"/>
      <c r="D10" s="88">
        <f t="shared" si="0"/>
        <v>0</v>
      </c>
      <c r="E10" s="89">
        <f t="shared" si="1"/>
        <v>0</v>
      </c>
      <c r="F10" s="129"/>
      <c r="G10" s="88">
        <f t="shared" si="2"/>
        <v>0</v>
      </c>
      <c r="H10" s="89">
        <f t="shared" si="3"/>
        <v>0</v>
      </c>
      <c r="I10" s="139"/>
      <c r="J10" s="88">
        <f t="shared" si="4"/>
        <v>0</v>
      </c>
      <c r="K10" s="91">
        <f t="shared" si="5"/>
        <v>0</v>
      </c>
    </row>
    <row r="11" spans="1:11" s="6" customFormat="1" ht="30" customHeight="1" hidden="1" thickBot="1">
      <c r="A11" s="92" t="s">
        <v>12</v>
      </c>
      <c r="B11" s="86" t="s">
        <v>41</v>
      </c>
      <c r="C11" s="142"/>
      <c r="D11" s="88">
        <f t="shared" si="0"/>
        <v>0</v>
      </c>
      <c r="E11" s="89">
        <f t="shared" si="1"/>
        <v>0</v>
      </c>
      <c r="F11" s="129"/>
      <c r="G11" s="88">
        <f t="shared" si="2"/>
        <v>0</v>
      </c>
      <c r="H11" s="89">
        <f t="shared" si="3"/>
        <v>0</v>
      </c>
      <c r="I11" s="139"/>
      <c r="J11" s="88">
        <f t="shared" si="4"/>
        <v>0</v>
      </c>
      <c r="K11" s="91">
        <f t="shared" si="5"/>
        <v>0</v>
      </c>
    </row>
    <row r="12" spans="1:11" s="6" customFormat="1" ht="16.5" customHeight="1" hidden="1" thickBot="1">
      <c r="A12" s="16"/>
      <c r="B12" s="38" t="s">
        <v>78</v>
      </c>
      <c r="C12" s="143"/>
      <c r="D12" s="27">
        <f t="shared" si="0"/>
        <v>0</v>
      </c>
      <c r="E12" s="31">
        <f t="shared" si="1"/>
        <v>0</v>
      </c>
      <c r="F12" s="127"/>
      <c r="G12" s="27">
        <f t="shared" si="2"/>
        <v>0</v>
      </c>
      <c r="H12" s="31">
        <f t="shared" si="3"/>
        <v>0</v>
      </c>
      <c r="I12" s="127"/>
      <c r="J12" s="27">
        <f t="shared" si="4"/>
        <v>0</v>
      </c>
      <c r="K12" s="28">
        <f t="shared" si="5"/>
        <v>0</v>
      </c>
    </row>
    <row r="13" spans="1:11" s="6" customFormat="1" ht="15" customHeight="1" hidden="1" thickBot="1">
      <c r="A13" s="93" t="s">
        <v>13</v>
      </c>
      <c r="B13" s="94" t="s">
        <v>42</v>
      </c>
      <c r="C13" s="156"/>
      <c r="D13" s="96">
        <f t="shared" si="0"/>
        <v>0</v>
      </c>
      <c r="E13" s="97">
        <f t="shared" si="1"/>
        <v>0</v>
      </c>
      <c r="F13" s="129"/>
      <c r="G13" s="96">
        <f t="shared" si="2"/>
        <v>0</v>
      </c>
      <c r="H13" s="97">
        <f t="shared" si="3"/>
        <v>0</v>
      </c>
      <c r="I13" s="157"/>
      <c r="J13" s="96">
        <f t="shared" si="4"/>
        <v>0</v>
      </c>
      <c r="K13" s="98">
        <f t="shared" si="5"/>
        <v>0</v>
      </c>
    </row>
    <row r="14" spans="1:11" s="6" customFormat="1" ht="15.75" customHeight="1" hidden="1" thickBot="1">
      <c r="A14" s="92" t="s">
        <v>14</v>
      </c>
      <c r="B14" s="86" t="s">
        <v>43</v>
      </c>
      <c r="C14" s="142"/>
      <c r="D14" s="88">
        <f t="shared" si="0"/>
        <v>0</v>
      </c>
      <c r="E14" s="89">
        <f t="shared" si="1"/>
        <v>0</v>
      </c>
      <c r="F14" s="129"/>
      <c r="G14" s="88">
        <f t="shared" si="2"/>
        <v>0</v>
      </c>
      <c r="H14" s="89">
        <f t="shared" si="3"/>
        <v>0</v>
      </c>
      <c r="I14" s="139"/>
      <c r="J14" s="88">
        <f t="shared" si="4"/>
        <v>0</v>
      </c>
      <c r="K14" s="107">
        <f t="shared" si="5"/>
        <v>0</v>
      </c>
    </row>
    <row r="15" spans="1:11" s="1" customFormat="1" ht="15.75" customHeight="1" hidden="1" thickBot="1">
      <c r="A15" s="4"/>
      <c r="B15" s="39" t="s">
        <v>44</v>
      </c>
      <c r="C15" s="144"/>
      <c r="D15" s="13">
        <f t="shared" si="0"/>
        <v>0</v>
      </c>
      <c r="E15" s="32">
        <f t="shared" si="1"/>
        <v>0</v>
      </c>
      <c r="F15" s="127"/>
      <c r="G15" s="13">
        <f t="shared" si="2"/>
        <v>0</v>
      </c>
      <c r="H15" s="32">
        <f t="shared" si="3"/>
        <v>0</v>
      </c>
      <c r="I15" s="134"/>
      <c r="J15" s="13">
        <f t="shared" si="4"/>
        <v>0</v>
      </c>
      <c r="K15" s="19">
        <f t="shared" si="5"/>
        <v>0</v>
      </c>
    </row>
    <row r="16" spans="1:11" s="1" customFormat="1" ht="16.5" customHeight="1" hidden="1" thickBot="1">
      <c r="A16" s="99" t="s">
        <v>15</v>
      </c>
      <c r="B16" s="94" t="s">
        <v>27</v>
      </c>
      <c r="C16" s="145"/>
      <c r="D16" s="101">
        <f t="shared" si="0"/>
        <v>0</v>
      </c>
      <c r="E16" s="102">
        <f t="shared" si="1"/>
        <v>0</v>
      </c>
      <c r="F16" s="129"/>
      <c r="G16" s="101">
        <f t="shared" si="2"/>
        <v>0</v>
      </c>
      <c r="H16" s="102">
        <f t="shared" si="3"/>
        <v>0</v>
      </c>
      <c r="I16" s="129"/>
      <c r="J16" s="101">
        <f t="shared" si="4"/>
        <v>0</v>
      </c>
      <c r="K16" s="103">
        <f t="shared" si="5"/>
        <v>0</v>
      </c>
    </row>
    <row r="17" spans="1:11" s="6" customFormat="1" ht="18" customHeight="1" hidden="1" thickBot="1">
      <c r="A17" s="104" t="s">
        <v>16</v>
      </c>
      <c r="B17" s="86" t="s">
        <v>45</v>
      </c>
      <c r="C17" s="142"/>
      <c r="D17" s="88">
        <f t="shared" si="0"/>
        <v>0</v>
      </c>
      <c r="E17" s="89">
        <f t="shared" si="1"/>
        <v>0</v>
      </c>
      <c r="F17" s="131"/>
      <c r="G17" s="88">
        <f t="shared" si="2"/>
        <v>0</v>
      </c>
      <c r="H17" s="89">
        <f t="shared" si="3"/>
        <v>0</v>
      </c>
      <c r="I17" s="139"/>
      <c r="J17" s="88">
        <f t="shared" si="4"/>
        <v>0</v>
      </c>
      <c r="K17" s="91">
        <f t="shared" si="5"/>
        <v>0</v>
      </c>
    </row>
    <row r="18" spans="1:11" s="6" customFormat="1" ht="18" customHeight="1" hidden="1" thickBot="1">
      <c r="A18" s="92" t="s">
        <v>17</v>
      </c>
      <c r="B18" s="150" t="s">
        <v>46</v>
      </c>
      <c r="C18" s="142"/>
      <c r="D18" s="88">
        <f t="shared" si="0"/>
        <v>0</v>
      </c>
      <c r="E18" s="89">
        <f t="shared" si="1"/>
        <v>0</v>
      </c>
      <c r="F18" s="129"/>
      <c r="G18" s="88">
        <f t="shared" si="2"/>
        <v>0</v>
      </c>
      <c r="H18" s="89">
        <f t="shared" si="3"/>
        <v>0</v>
      </c>
      <c r="I18" s="139"/>
      <c r="J18" s="88">
        <f t="shared" si="4"/>
        <v>0</v>
      </c>
      <c r="K18" s="91">
        <f t="shared" si="5"/>
        <v>0</v>
      </c>
    </row>
    <row r="19" spans="1:11" s="1" customFormat="1" ht="14.25" customHeight="1" hidden="1">
      <c r="A19" s="4"/>
      <c r="B19" s="35" t="s">
        <v>47</v>
      </c>
      <c r="C19" s="140"/>
      <c r="D19" s="17">
        <f t="shared" si="0"/>
        <v>0</v>
      </c>
      <c r="E19" s="29">
        <f t="shared" si="1"/>
        <v>0</v>
      </c>
      <c r="F19" s="132"/>
      <c r="G19" s="17">
        <f t="shared" si="2"/>
        <v>0</v>
      </c>
      <c r="H19" s="29">
        <f t="shared" si="3"/>
        <v>0</v>
      </c>
      <c r="I19" s="132"/>
      <c r="J19" s="17">
        <f t="shared" si="4"/>
        <v>0</v>
      </c>
      <c r="K19" s="18">
        <f t="shared" si="5"/>
        <v>0</v>
      </c>
    </row>
    <row r="20" spans="1:11" s="1" customFormat="1" ht="15.75" customHeight="1" hidden="1">
      <c r="A20" s="4"/>
      <c r="B20" s="35" t="s">
        <v>48</v>
      </c>
      <c r="C20" s="126"/>
      <c r="D20" s="11">
        <f t="shared" si="0"/>
        <v>0</v>
      </c>
      <c r="E20" s="30">
        <f t="shared" si="1"/>
        <v>0</v>
      </c>
      <c r="F20" s="126"/>
      <c r="G20" s="11">
        <f t="shared" si="2"/>
        <v>0</v>
      </c>
      <c r="H20" s="30">
        <f t="shared" si="3"/>
        <v>0</v>
      </c>
      <c r="I20" s="126"/>
      <c r="J20" s="11">
        <f t="shared" si="4"/>
        <v>0</v>
      </c>
      <c r="K20" s="12">
        <f t="shared" si="5"/>
        <v>0</v>
      </c>
    </row>
    <row r="21" spans="1:11" s="1" customFormat="1" ht="16.5" customHeight="1" hidden="1" thickBot="1">
      <c r="A21" s="4"/>
      <c r="B21" s="35" t="s">
        <v>49</v>
      </c>
      <c r="C21" s="126"/>
      <c r="D21" s="11">
        <f t="shared" si="0"/>
        <v>0</v>
      </c>
      <c r="E21" s="30">
        <f t="shared" si="1"/>
        <v>0</v>
      </c>
      <c r="F21" s="127"/>
      <c r="G21" s="11">
        <f t="shared" si="2"/>
        <v>0</v>
      </c>
      <c r="H21" s="30">
        <f t="shared" si="3"/>
        <v>0</v>
      </c>
      <c r="I21" s="126"/>
      <c r="J21" s="11">
        <f t="shared" si="4"/>
        <v>0</v>
      </c>
      <c r="K21" s="12">
        <f t="shared" si="5"/>
        <v>0</v>
      </c>
    </row>
    <row r="22" spans="1:11" s="6" customFormat="1" ht="15.75" customHeight="1" thickBot="1">
      <c r="A22" s="92" t="s">
        <v>28</v>
      </c>
      <c r="B22" s="86" t="s">
        <v>50</v>
      </c>
      <c r="C22" s="142">
        <v>0</v>
      </c>
      <c r="D22" s="88">
        <f t="shared" si="0"/>
        <v>0</v>
      </c>
      <c r="E22" s="89">
        <f t="shared" si="1"/>
        <v>0</v>
      </c>
      <c r="F22" s="145">
        <f>I22-C22</f>
        <v>912</v>
      </c>
      <c r="G22" s="88">
        <f t="shared" si="2"/>
        <v>4.735153321356996</v>
      </c>
      <c r="H22" s="89">
        <f t="shared" si="3"/>
        <v>79.58115183246073</v>
      </c>
      <c r="I22" s="139">
        <v>912</v>
      </c>
      <c r="J22" s="88">
        <f t="shared" si="4"/>
        <v>4.444141237927237</v>
      </c>
      <c r="K22" s="91">
        <f t="shared" si="5"/>
        <v>79.58115183246073</v>
      </c>
    </row>
    <row r="23" spans="1:11" s="1" customFormat="1" ht="15.75" customHeight="1">
      <c r="A23" s="4"/>
      <c r="B23" s="37" t="s">
        <v>51</v>
      </c>
      <c r="C23" s="140">
        <v>0</v>
      </c>
      <c r="D23" s="17">
        <f t="shared" si="0"/>
        <v>0</v>
      </c>
      <c r="E23" s="29">
        <f t="shared" si="1"/>
        <v>0</v>
      </c>
      <c r="F23" s="140">
        <f>I23-C23</f>
        <v>0</v>
      </c>
      <c r="G23" s="17">
        <f t="shared" si="2"/>
        <v>0</v>
      </c>
      <c r="H23" s="29">
        <f t="shared" si="3"/>
        <v>0</v>
      </c>
      <c r="I23" s="132">
        <v>0</v>
      </c>
      <c r="J23" s="17">
        <f t="shared" si="4"/>
        <v>0</v>
      </c>
      <c r="K23" s="18">
        <f t="shared" si="5"/>
        <v>0</v>
      </c>
    </row>
    <row r="24" spans="1:11" s="1" customFormat="1" ht="14.25" customHeight="1">
      <c r="A24" s="4"/>
      <c r="B24" s="35" t="s">
        <v>52</v>
      </c>
      <c r="C24" s="141">
        <v>0</v>
      </c>
      <c r="D24" s="11">
        <f t="shared" si="0"/>
        <v>0</v>
      </c>
      <c r="E24" s="30">
        <f t="shared" si="1"/>
        <v>0</v>
      </c>
      <c r="F24" s="141">
        <f>I24-C24</f>
        <v>186</v>
      </c>
      <c r="G24" s="11">
        <f t="shared" si="2"/>
        <v>0.9657220589609662</v>
      </c>
      <c r="H24" s="30">
        <f t="shared" si="3"/>
        <v>16.230366492146597</v>
      </c>
      <c r="I24" s="126">
        <v>186</v>
      </c>
      <c r="J24" s="11">
        <f t="shared" si="4"/>
        <v>0.9063709103667391</v>
      </c>
      <c r="K24" s="12">
        <f t="shared" si="5"/>
        <v>16.230366492146597</v>
      </c>
    </row>
    <row r="25" spans="1:11" s="1" customFormat="1" ht="15.75" customHeight="1">
      <c r="A25" s="4"/>
      <c r="B25" s="35" t="s">
        <v>84</v>
      </c>
      <c r="C25" s="141">
        <v>0</v>
      </c>
      <c r="D25" s="11">
        <f t="shared" si="0"/>
        <v>0</v>
      </c>
      <c r="E25" s="30">
        <f t="shared" si="1"/>
        <v>0</v>
      </c>
      <c r="F25" s="141">
        <f>I25-C25</f>
        <v>229</v>
      </c>
      <c r="G25" s="11">
        <f t="shared" si="2"/>
        <v>1.188980384419684</v>
      </c>
      <c r="H25" s="30">
        <f t="shared" si="3"/>
        <v>19.982547993019196</v>
      </c>
      <c r="I25" s="126">
        <v>229</v>
      </c>
      <c r="J25" s="11">
        <f t="shared" si="4"/>
        <v>1.1159082713655013</v>
      </c>
      <c r="K25" s="12">
        <f t="shared" si="5"/>
        <v>19.982547993019196</v>
      </c>
    </row>
    <row r="26" spans="1:11" s="1" customFormat="1" ht="13.5" thickBot="1">
      <c r="A26" s="4"/>
      <c r="B26" s="35" t="s">
        <v>85</v>
      </c>
      <c r="C26" s="141">
        <v>0</v>
      </c>
      <c r="D26" s="11">
        <f t="shared" si="0"/>
        <v>0</v>
      </c>
      <c r="E26" s="30">
        <f t="shared" si="1"/>
        <v>0</v>
      </c>
      <c r="F26" s="143">
        <f>I26-C26</f>
        <v>79</v>
      </c>
      <c r="G26" s="11">
        <f t="shared" si="2"/>
        <v>0.41017227235438886</v>
      </c>
      <c r="H26" s="30">
        <f t="shared" si="3"/>
        <v>6.893542757417103</v>
      </c>
      <c r="I26" s="126">
        <v>79</v>
      </c>
      <c r="J26" s="11">
        <f t="shared" si="4"/>
        <v>0.38496398881167954</v>
      </c>
      <c r="K26" s="12">
        <f t="shared" si="5"/>
        <v>6.893542757417103</v>
      </c>
    </row>
    <row r="27" spans="1:11" s="6" customFormat="1" ht="14.25" customHeight="1" hidden="1" thickBot="1">
      <c r="A27" s="92" t="s">
        <v>18</v>
      </c>
      <c r="B27" s="86" t="s">
        <v>53</v>
      </c>
      <c r="C27" s="142"/>
      <c r="D27" s="88">
        <f t="shared" si="0"/>
        <v>0</v>
      </c>
      <c r="E27" s="89">
        <f t="shared" si="1"/>
        <v>0</v>
      </c>
      <c r="F27" s="129"/>
      <c r="G27" s="88">
        <f t="shared" si="2"/>
        <v>0</v>
      </c>
      <c r="H27" s="89">
        <f t="shared" si="3"/>
        <v>0</v>
      </c>
      <c r="I27" s="139"/>
      <c r="J27" s="88">
        <f t="shared" si="4"/>
        <v>0</v>
      </c>
      <c r="K27" s="91">
        <f t="shared" si="5"/>
        <v>0</v>
      </c>
    </row>
    <row r="28" spans="1:11" s="1" customFormat="1" ht="15" customHeight="1" hidden="1">
      <c r="A28" s="4"/>
      <c r="B28" s="37" t="s">
        <v>54</v>
      </c>
      <c r="C28" s="140"/>
      <c r="D28" s="17">
        <f t="shared" si="0"/>
        <v>0</v>
      </c>
      <c r="E28" s="29">
        <f t="shared" si="1"/>
        <v>0</v>
      </c>
      <c r="F28" s="132"/>
      <c r="G28" s="17">
        <f t="shared" si="2"/>
        <v>0</v>
      </c>
      <c r="H28" s="29">
        <f t="shared" si="3"/>
        <v>0</v>
      </c>
      <c r="I28" s="132"/>
      <c r="J28" s="17">
        <f t="shared" si="4"/>
        <v>0</v>
      </c>
      <c r="K28" s="18">
        <f t="shared" si="5"/>
        <v>0</v>
      </c>
    </row>
    <row r="29" spans="1:11" s="1" customFormat="1" ht="15" customHeight="1" hidden="1">
      <c r="A29" s="4"/>
      <c r="B29" s="35" t="s">
        <v>55</v>
      </c>
      <c r="C29" s="141"/>
      <c r="D29" s="11">
        <f t="shared" si="0"/>
        <v>0</v>
      </c>
      <c r="E29" s="30">
        <f t="shared" si="1"/>
        <v>0</v>
      </c>
      <c r="F29" s="126"/>
      <c r="G29" s="11">
        <f t="shared" si="2"/>
        <v>0</v>
      </c>
      <c r="H29" s="30">
        <f t="shared" si="3"/>
        <v>0</v>
      </c>
      <c r="I29" s="126"/>
      <c r="J29" s="11">
        <f t="shared" si="4"/>
        <v>0</v>
      </c>
      <c r="K29" s="12">
        <f t="shared" si="5"/>
        <v>0</v>
      </c>
    </row>
    <row r="30" spans="1:11" s="1" customFormat="1" ht="12.75" hidden="1">
      <c r="A30" s="4"/>
      <c r="B30" s="35" t="s">
        <v>56</v>
      </c>
      <c r="C30" s="141"/>
      <c r="D30" s="11">
        <f t="shared" si="0"/>
        <v>0</v>
      </c>
      <c r="E30" s="30">
        <f t="shared" si="1"/>
        <v>0</v>
      </c>
      <c r="F30" s="133"/>
      <c r="G30" s="11">
        <f t="shared" si="2"/>
        <v>0</v>
      </c>
      <c r="H30" s="30">
        <f t="shared" si="3"/>
        <v>0</v>
      </c>
      <c r="I30" s="126"/>
      <c r="J30" s="11">
        <f t="shared" si="4"/>
        <v>0</v>
      </c>
      <c r="K30" s="12">
        <f t="shared" si="5"/>
        <v>0</v>
      </c>
    </row>
    <row r="31" spans="1:11" s="1" customFormat="1" ht="18" customHeight="1" hidden="1" thickBot="1">
      <c r="A31" s="5"/>
      <c r="B31" s="35" t="s">
        <v>57</v>
      </c>
      <c r="C31" s="141"/>
      <c r="D31" s="11">
        <f t="shared" si="0"/>
        <v>0</v>
      </c>
      <c r="E31" s="30">
        <f t="shared" si="1"/>
        <v>0</v>
      </c>
      <c r="F31" s="130"/>
      <c r="G31" s="11">
        <f t="shared" si="2"/>
        <v>0</v>
      </c>
      <c r="H31" s="30">
        <f t="shared" si="3"/>
        <v>0</v>
      </c>
      <c r="I31" s="126"/>
      <c r="J31" s="11">
        <f t="shared" si="4"/>
        <v>0</v>
      </c>
      <c r="K31" s="12">
        <f t="shared" si="5"/>
        <v>0</v>
      </c>
    </row>
    <row r="32" spans="1:11" s="1" customFormat="1" ht="16.5" customHeight="1" hidden="1" thickBot="1">
      <c r="A32" s="93" t="s">
        <v>75</v>
      </c>
      <c r="B32" s="86" t="s">
        <v>61</v>
      </c>
      <c r="C32" s="142"/>
      <c r="D32" s="88">
        <f t="shared" si="0"/>
        <v>0</v>
      </c>
      <c r="E32" s="89">
        <f t="shared" si="1"/>
        <v>0</v>
      </c>
      <c r="F32" s="129"/>
      <c r="G32" s="88">
        <f t="shared" si="2"/>
        <v>0</v>
      </c>
      <c r="H32" s="89">
        <f t="shared" si="3"/>
        <v>0</v>
      </c>
      <c r="I32" s="139"/>
      <c r="J32" s="88">
        <f t="shared" si="4"/>
        <v>0</v>
      </c>
      <c r="K32" s="91">
        <f t="shared" si="5"/>
        <v>0</v>
      </c>
    </row>
    <row r="33" spans="1:11" s="1" customFormat="1" ht="27" hidden="1" thickBot="1">
      <c r="A33" s="93" t="s">
        <v>76</v>
      </c>
      <c r="B33" s="86" t="s">
        <v>62</v>
      </c>
      <c r="C33" s="142"/>
      <c r="D33" s="88">
        <f t="shared" si="0"/>
        <v>0</v>
      </c>
      <c r="E33" s="89">
        <f t="shared" si="1"/>
        <v>0</v>
      </c>
      <c r="F33" s="129"/>
      <c r="G33" s="88">
        <f t="shared" si="2"/>
        <v>0</v>
      </c>
      <c r="H33" s="89">
        <f t="shared" si="3"/>
        <v>0</v>
      </c>
      <c r="I33" s="139"/>
      <c r="J33" s="88">
        <f t="shared" si="4"/>
        <v>0</v>
      </c>
      <c r="K33" s="91">
        <f t="shared" si="5"/>
        <v>0</v>
      </c>
    </row>
    <row r="34" spans="1:11" s="6" customFormat="1" ht="21" customHeight="1" hidden="1" thickBot="1">
      <c r="A34" s="92" t="s">
        <v>19</v>
      </c>
      <c r="B34" s="86" t="s">
        <v>58</v>
      </c>
      <c r="C34" s="142"/>
      <c r="D34" s="88">
        <f t="shared" si="0"/>
        <v>0</v>
      </c>
      <c r="E34" s="89">
        <f t="shared" si="1"/>
        <v>0</v>
      </c>
      <c r="F34" s="129"/>
      <c r="G34" s="88">
        <f t="shared" si="2"/>
        <v>0</v>
      </c>
      <c r="H34" s="89">
        <f t="shared" si="3"/>
        <v>0</v>
      </c>
      <c r="I34" s="139"/>
      <c r="J34" s="88">
        <f t="shared" si="4"/>
        <v>0</v>
      </c>
      <c r="K34" s="91">
        <f t="shared" si="5"/>
        <v>0</v>
      </c>
    </row>
    <row r="35" spans="1:11" s="1" customFormat="1" ht="12.75" hidden="1">
      <c r="A35" s="4"/>
      <c r="B35" s="37" t="s">
        <v>59</v>
      </c>
      <c r="C35" s="140"/>
      <c r="D35" s="23">
        <f t="shared" si="0"/>
        <v>0</v>
      </c>
      <c r="E35" s="33">
        <f t="shared" si="1"/>
        <v>0</v>
      </c>
      <c r="F35" s="132"/>
      <c r="G35" s="23">
        <f t="shared" si="2"/>
        <v>0</v>
      </c>
      <c r="H35" s="33">
        <f t="shared" si="3"/>
        <v>0</v>
      </c>
      <c r="I35" s="132"/>
      <c r="J35" s="23">
        <f t="shared" si="4"/>
        <v>0</v>
      </c>
      <c r="K35" s="24">
        <f t="shared" si="5"/>
        <v>0</v>
      </c>
    </row>
    <row r="36" spans="1:11" s="1" customFormat="1" ht="13.5" customHeight="1" hidden="1">
      <c r="A36" s="4"/>
      <c r="B36" s="40" t="s">
        <v>31</v>
      </c>
      <c r="C36" s="141"/>
      <c r="D36" s="25">
        <f t="shared" si="0"/>
        <v>0</v>
      </c>
      <c r="E36" s="34">
        <f t="shared" si="1"/>
        <v>0</v>
      </c>
      <c r="F36" s="126"/>
      <c r="G36" s="25">
        <f t="shared" si="2"/>
        <v>0</v>
      </c>
      <c r="H36" s="34">
        <f t="shared" si="3"/>
        <v>0</v>
      </c>
      <c r="I36" s="126"/>
      <c r="J36" s="25">
        <f t="shared" si="4"/>
        <v>0</v>
      </c>
      <c r="K36" s="26">
        <f t="shared" si="5"/>
        <v>0</v>
      </c>
    </row>
    <row r="37" spans="1:11" s="1" customFormat="1" ht="12" customHeight="1" hidden="1" thickBot="1">
      <c r="A37" s="15"/>
      <c r="B37" s="35" t="s">
        <v>83</v>
      </c>
      <c r="C37" s="141"/>
      <c r="D37" s="25">
        <f aca="true" t="shared" si="6" ref="D37:D61">C37*1000/$D$2</f>
        <v>0</v>
      </c>
      <c r="E37" s="34">
        <f aca="true" t="shared" si="7" ref="E37:E60">IF(C$58=0,0,C37*100/C$58)</f>
        <v>0</v>
      </c>
      <c r="F37" s="134"/>
      <c r="G37" s="25">
        <f aca="true" t="shared" si="8" ref="G37:G61">F37*1000/$G$2</f>
        <v>0</v>
      </c>
      <c r="H37" s="34">
        <f aca="true" t="shared" si="9" ref="H37:H60">IF(F$61=0,0,F37*100/F$61)</f>
        <v>0</v>
      </c>
      <c r="I37" s="126"/>
      <c r="J37" s="25">
        <f aca="true" t="shared" si="10" ref="J37:J61">I37*1000/$J$2</f>
        <v>0</v>
      </c>
      <c r="K37" s="26">
        <f aca="true" t="shared" si="11" ref="K37:K60">IF(I$61=0,0,I37*100/I$61)</f>
        <v>0</v>
      </c>
    </row>
    <row r="38" spans="1:11" s="6" customFormat="1" ht="21" customHeight="1" hidden="1" thickBot="1">
      <c r="A38" s="92" t="s">
        <v>20</v>
      </c>
      <c r="B38" s="86" t="s">
        <v>32</v>
      </c>
      <c r="C38" s="142"/>
      <c r="D38" s="88">
        <f t="shared" si="6"/>
        <v>0</v>
      </c>
      <c r="E38" s="89">
        <f t="shared" si="7"/>
        <v>0</v>
      </c>
      <c r="F38" s="129"/>
      <c r="G38" s="88">
        <f t="shared" si="8"/>
        <v>0</v>
      </c>
      <c r="H38" s="89">
        <f t="shared" si="9"/>
        <v>0</v>
      </c>
      <c r="I38" s="139"/>
      <c r="J38" s="88">
        <f t="shared" si="10"/>
        <v>0</v>
      </c>
      <c r="K38" s="107">
        <f t="shared" si="11"/>
        <v>0</v>
      </c>
    </row>
    <row r="39" spans="1:11" s="1" customFormat="1" ht="12.75" hidden="1">
      <c r="A39" s="4"/>
      <c r="B39" s="37" t="s">
        <v>60</v>
      </c>
      <c r="C39" s="140"/>
      <c r="D39" s="17">
        <f t="shared" si="6"/>
        <v>0</v>
      </c>
      <c r="E39" s="29">
        <f t="shared" si="7"/>
        <v>0</v>
      </c>
      <c r="F39" s="132"/>
      <c r="G39" s="17">
        <f t="shared" si="8"/>
        <v>0</v>
      </c>
      <c r="H39" s="29">
        <f t="shared" si="9"/>
        <v>0</v>
      </c>
      <c r="I39" s="132"/>
      <c r="J39" s="17">
        <f t="shared" si="10"/>
        <v>0</v>
      </c>
      <c r="K39" s="18">
        <f t="shared" si="11"/>
        <v>0</v>
      </c>
    </row>
    <row r="40" spans="1:11" s="1" customFormat="1" ht="12.75" hidden="1">
      <c r="A40" s="4"/>
      <c r="B40" s="35" t="s">
        <v>34</v>
      </c>
      <c r="C40" s="141"/>
      <c r="D40" s="11">
        <f t="shared" si="6"/>
        <v>0</v>
      </c>
      <c r="E40" s="30">
        <f t="shared" si="7"/>
        <v>0</v>
      </c>
      <c r="F40" s="126"/>
      <c r="G40" s="11">
        <f t="shared" si="8"/>
        <v>0</v>
      </c>
      <c r="H40" s="30">
        <f t="shared" si="9"/>
        <v>0</v>
      </c>
      <c r="I40" s="126"/>
      <c r="J40" s="11">
        <f t="shared" si="10"/>
        <v>0</v>
      </c>
      <c r="K40" s="12">
        <f t="shared" si="11"/>
        <v>0</v>
      </c>
    </row>
    <row r="41" spans="1:11" s="1" customFormat="1" ht="12.75" hidden="1">
      <c r="A41" s="4"/>
      <c r="B41" s="35" t="s">
        <v>25</v>
      </c>
      <c r="C41" s="141"/>
      <c r="D41" s="11">
        <f t="shared" si="6"/>
        <v>0</v>
      </c>
      <c r="E41" s="30">
        <f t="shared" si="7"/>
        <v>0</v>
      </c>
      <c r="F41" s="126"/>
      <c r="G41" s="11">
        <f t="shared" si="8"/>
        <v>0</v>
      </c>
      <c r="H41" s="30">
        <f t="shared" si="9"/>
        <v>0</v>
      </c>
      <c r="I41" s="126"/>
      <c r="J41" s="11">
        <f t="shared" si="10"/>
        <v>0</v>
      </c>
      <c r="K41" s="12">
        <f t="shared" si="11"/>
        <v>0</v>
      </c>
    </row>
    <row r="42" spans="1:11" s="1" customFormat="1" ht="13.5" hidden="1" thickBot="1">
      <c r="A42" s="5"/>
      <c r="B42" s="35" t="s">
        <v>35</v>
      </c>
      <c r="C42" s="141"/>
      <c r="D42" s="11">
        <f t="shared" si="6"/>
        <v>0</v>
      </c>
      <c r="E42" s="30">
        <f t="shared" si="7"/>
        <v>0</v>
      </c>
      <c r="F42" s="127"/>
      <c r="G42" s="11">
        <f t="shared" si="8"/>
        <v>0</v>
      </c>
      <c r="H42" s="30">
        <f t="shared" si="9"/>
        <v>0</v>
      </c>
      <c r="I42" s="126"/>
      <c r="J42" s="11">
        <f t="shared" si="10"/>
        <v>0</v>
      </c>
      <c r="K42" s="12">
        <f t="shared" si="11"/>
        <v>0</v>
      </c>
    </row>
    <row r="43" spans="1:11" s="6" customFormat="1" ht="23.25" customHeight="1" hidden="1" thickBot="1">
      <c r="A43" s="92" t="s">
        <v>21</v>
      </c>
      <c r="B43" s="86" t="s">
        <v>64</v>
      </c>
      <c r="C43" s="142"/>
      <c r="D43" s="88">
        <f t="shared" si="6"/>
        <v>0</v>
      </c>
      <c r="E43" s="89">
        <f t="shared" si="7"/>
        <v>0</v>
      </c>
      <c r="F43" s="129"/>
      <c r="G43" s="88">
        <f t="shared" si="8"/>
        <v>0</v>
      </c>
      <c r="H43" s="89">
        <f t="shared" si="9"/>
        <v>0</v>
      </c>
      <c r="I43" s="139"/>
      <c r="J43" s="88">
        <f t="shared" si="10"/>
        <v>0</v>
      </c>
      <c r="K43" s="107">
        <f t="shared" si="11"/>
        <v>0</v>
      </c>
    </row>
    <row r="44" spans="1:11" s="1" customFormat="1" ht="33.75" customHeight="1" hidden="1" thickBot="1">
      <c r="A44" s="9"/>
      <c r="B44" s="155" t="s">
        <v>81</v>
      </c>
      <c r="C44" s="140"/>
      <c r="D44" s="17">
        <f t="shared" si="6"/>
        <v>0</v>
      </c>
      <c r="E44" s="29">
        <f t="shared" si="7"/>
        <v>0</v>
      </c>
      <c r="F44" s="137"/>
      <c r="G44" s="17">
        <f t="shared" si="8"/>
        <v>0</v>
      </c>
      <c r="H44" s="29">
        <f t="shared" si="9"/>
        <v>0</v>
      </c>
      <c r="I44" s="132"/>
      <c r="J44" s="17">
        <f t="shared" si="10"/>
        <v>0</v>
      </c>
      <c r="K44" s="18">
        <f t="shared" si="11"/>
        <v>0</v>
      </c>
    </row>
    <row r="45" spans="1:11" s="1" customFormat="1" ht="16.5" customHeight="1" hidden="1" thickBot="1">
      <c r="A45" s="4"/>
      <c r="B45" s="153" t="s">
        <v>79</v>
      </c>
      <c r="C45" s="141"/>
      <c r="D45" s="11">
        <f t="shared" si="6"/>
        <v>0</v>
      </c>
      <c r="E45" s="30">
        <f t="shared" si="7"/>
        <v>0</v>
      </c>
      <c r="F45" s="135"/>
      <c r="G45" s="11">
        <f t="shared" si="8"/>
        <v>0</v>
      </c>
      <c r="H45" s="30">
        <f t="shared" si="9"/>
        <v>0</v>
      </c>
      <c r="I45" s="126"/>
      <c r="J45" s="11">
        <f t="shared" si="10"/>
        <v>0</v>
      </c>
      <c r="K45" s="12">
        <f t="shared" si="11"/>
        <v>0</v>
      </c>
    </row>
    <row r="46" spans="1:11" s="1" customFormat="1" ht="18" customHeight="1" hidden="1" thickBot="1">
      <c r="A46" s="93" t="s">
        <v>77</v>
      </c>
      <c r="B46" s="86" t="s">
        <v>63</v>
      </c>
      <c r="C46" s="142"/>
      <c r="D46" s="88">
        <f t="shared" si="6"/>
        <v>0</v>
      </c>
      <c r="E46" s="89">
        <f t="shared" si="7"/>
        <v>0</v>
      </c>
      <c r="F46" s="129"/>
      <c r="G46" s="88">
        <f t="shared" si="8"/>
        <v>0</v>
      </c>
      <c r="H46" s="89">
        <f t="shared" si="9"/>
        <v>0</v>
      </c>
      <c r="I46" s="139"/>
      <c r="J46" s="88">
        <f t="shared" si="10"/>
        <v>0</v>
      </c>
      <c r="K46" s="91">
        <f t="shared" si="11"/>
        <v>0</v>
      </c>
    </row>
    <row r="47" spans="1:11" s="6" customFormat="1" ht="21" customHeight="1" hidden="1" thickBot="1">
      <c r="A47" s="93" t="s">
        <v>29</v>
      </c>
      <c r="B47" s="86" t="s">
        <v>65</v>
      </c>
      <c r="C47" s="142">
        <v>0</v>
      </c>
      <c r="D47" s="88">
        <f t="shared" si="6"/>
        <v>0</v>
      </c>
      <c r="E47" s="89">
        <f t="shared" si="7"/>
        <v>0</v>
      </c>
      <c r="F47" s="145">
        <f aca="true" t="shared" si="12" ref="F47:F60">I47-C47</f>
        <v>0</v>
      </c>
      <c r="G47" s="88">
        <f t="shared" si="8"/>
        <v>0</v>
      </c>
      <c r="H47" s="89">
        <f t="shared" si="9"/>
        <v>0</v>
      </c>
      <c r="I47" s="139">
        <v>0</v>
      </c>
      <c r="J47" s="88">
        <f t="shared" si="10"/>
        <v>0</v>
      </c>
      <c r="K47" s="91">
        <f t="shared" si="11"/>
        <v>0</v>
      </c>
    </row>
    <row r="48" spans="1:11" s="6" customFormat="1" ht="19.5" customHeight="1" hidden="1" thickBot="1">
      <c r="A48" s="92" t="s">
        <v>30</v>
      </c>
      <c r="B48" s="86" t="s">
        <v>66</v>
      </c>
      <c r="C48" s="142">
        <v>0</v>
      </c>
      <c r="D48" s="88">
        <f t="shared" si="6"/>
        <v>0</v>
      </c>
      <c r="E48" s="89">
        <f t="shared" si="7"/>
        <v>0</v>
      </c>
      <c r="F48" s="145">
        <f t="shared" si="12"/>
        <v>0</v>
      </c>
      <c r="G48" s="88">
        <f t="shared" si="8"/>
        <v>0</v>
      </c>
      <c r="H48" s="89">
        <f t="shared" si="9"/>
        <v>0</v>
      </c>
      <c r="I48" s="139">
        <v>0</v>
      </c>
      <c r="J48" s="88">
        <f t="shared" si="10"/>
        <v>0</v>
      </c>
      <c r="K48" s="91">
        <f t="shared" si="11"/>
        <v>0</v>
      </c>
    </row>
    <row r="49" spans="1:11" s="1" customFormat="1" ht="17.25" customHeight="1" hidden="1">
      <c r="A49" s="4"/>
      <c r="B49" s="37" t="s">
        <v>67</v>
      </c>
      <c r="C49" s="140">
        <v>0</v>
      </c>
      <c r="D49" s="17">
        <f t="shared" si="6"/>
        <v>0</v>
      </c>
      <c r="E49" s="29">
        <f t="shared" si="7"/>
        <v>0</v>
      </c>
      <c r="F49" s="140">
        <f t="shared" si="12"/>
        <v>0</v>
      </c>
      <c r="G49" s="17">
        <f t="shared" si="8"/>
        <v>0</v>
      </c>
      <c r="H49" s="29">
        <f t="shared" si="9"/>
        <v>0</v>
      </c>
      <c r="I49" s="132">
        <v>0</v>
      </c>
      <c r="J49" s="17">
        <f t="shared" si="10"/>
        <v>0</v>
      </c>
      <c r="K49" s="18">
        <f t="shared" si="11"/>
        <v>0</v>
      </c>
    </row>
    <row r="50" spans="1:11" s="1" customFormat="1" ht="12.75" hidden="1">
      <c r="A50" s="4"/>
      <c r="B50" s="35" t="s">
        <v>71</v>
      </c>
      <c r="C50" s="141">
        <v>0</v>
      </c>
      <c r="D50" s="11">
        <f t="shared" si="6"/>
        <v>0</v>
      </c>
      <c r="E50" s="30">
        <f t="shared" si="7"/>
        <v>0</v>
      </c>
      <c r="F50" s="141">
        <f t="shared" si="12"/>
        <v>0</v>
      </c>
      <c r="G50" s="11">
        <f t="shared" si="8"/>
        <v>0</v>
      </c>
      <c r="H50" s="30">
        <f t="shared" si="9"/>
        <v>0</v>
      </c>
      <c r="I50" s="126">
        <v>0</v>
      </c>
      <c r="J50" s="11">
        <f t="shared" si="10"/>
        <v>0</v>
      </c>
      <c r="K50" s="12">
        <f t="shared" si="11"/>
        <v>0</v>
      </c>
    </row>
    <row r="51" spans="1:11" s="1" customFormat="1" ht="15.75" customHeight="1" hidden="1">
      <c r="A51" s="4"/>
      <c r="B51" s="35" t="s">
        <v>68</v>
      </c>
      <c r="C51" s="141">
        <v>0</v>
      </c>
      <c r="D51" s="11">
        <f t="shared" si="6"/>
        <v>0</v>
      </c>
      <c r="E51" s="30">
        <f t="shared" si="7"/>
        <v>0</v>
      </c>
      <c r="F51" s="141">
        <f t="shared" si="12"/>
        <v>0</v>
      </c>
      <c r="G51" s="11">
        <f t="shared" si="8"/>
        <v>0</v>
      </c>
      <c r="H51" s="30">
        <f t="shared" si="9"/>
        <v>0</v>
      </c>
      <c r="I51" s="126">
        <v>0</v>
      </c>
      <c r="J51" s="11">
        <f t="shared" si="10"/>
        <v>0</v>
      </c>
      <c r="K51" s="12">
        <f t="shared" si="11"/>
        <v>0</v>
      </c>
    </row>
    <row r="52" spans="1:11" s="1" customFormat="1" ht="12.75" hidden="1">
      <c r="A52" s="4"/>
      <c r="B52" s="35" t="s">
        <v>72</v>
      </c>
      <c r="C52" s="141">
        <v>0</v>
      </c>
      <c r="D52" s="11">
        <f t="shared" si="6"/>
        <v>0</v>
      </c>
      <c r="E52" s="30">
        <f t="shared" si="7"/>
        <v>0</v>
      </c>
      <c r="F52" s="141">
        <f t="shared" si="12"/>
        <v>0</v>
      </c>
      <c r="G52" s="11">
        <f t="shared" si="8"/>
        <v>0</v>
      </c>
      <c r="H52" s="30">
        <f t="shared" si="9"/>
        <v>0</v>
      </c>
      <c r="I52" s="126">
        <v>0</v>
      </c>
      <c r="J52" s="11">
        <f t="shared" si="10"/>
        <v>0</v>
      </c>
      <c r="K52" s="12">
        <f t="shared" si="11"/>
        <v>0</v>
      </c>
    </row>
    <row r="53" spans="1:11" s="1" customFormat="1" ht="16.5" customHeight="1" hidden="1">
      <c r="A53" s="4"/>
      <c r="B53" s="35" t="s">
        <v>69</v>
      </c>
      <c r="C53" s="141">
        <v>0</v>
      </c>
      <c r="D53" s="11">
        <f t="shared" si="6"/>
        <v>0</v>
      </c>
      <c r="E53" s="30">
        <f t="shared" si="7"/>
        <v>0</v>
      </c>
      <c r="F53" s="141">
        <f t="shared" si="12"/>
        <v>0</v>
      </c>
      <c r="G53" s="11">
        <f t="shared" si="8"/>
        <v>0</v>
      </c>
      <c r="H53" s="30">
        <f t="shared" si="9"/>
        <v>0</v>
      </c>
      <c r="I53" s="126">
        <v>0</v>
      </c>
      <c r="J53" s="11">
        <f t="shared" si="10"/>
        <v>0</v>
      </c>
      <c r="K53" s="12">
        <f t="shared" si="11"/>
        <v>0</v>
      </c>
    </row>
    <row r="54" spans="1:11" s="1" customFormat="1" ht="12" customHeight="1" hidden="1">
      <c r="A54" s="4"/>
      <c r="B54" s="35" t="s">
        <v>73</v>
      </c>
      <c r="C54" s="141">
        <v>0</v>
      </c>
      <c r="D54" s="11">
        <f t="shared" si="6"/>
        <v>0</v>
      </c>
      <c r="E54" s="30">
        <f t="shared" si="7"/>
        <v>0</v>
      </c>
      <c r="F54" s="141">
        <f t="shared" si="12"/>
        <v>0</v>
      </c>
      <c r="G54" s="11">
        <f t="shared" si="8"/>
        <v>0</v>
      </c>
      <c r="H54" s="30">
        <f t="shared" si="9"/>
        <v>0</v>
      </c>
      <c r="I54" s="126">
        <v>0</v>
      </c>
      <c r="J54" s="11">
        <f t="shared" si="10"/>
        <v>0</v>
      </c>
      <c r="K54" s="12">
        <f t="shared" si="11"/>
        <v>0</v>
      </c>
    </row>
    <row r="55" spans="1:11" s="1" customFormat="1" ht="16.5" customHeight="1" hidden="1">
      <c r="A55" s="4"/>
      <c r="B55" s="35" t="s">
        <v>70</v>
      </c>
      <c r="C55" s="141">
        <v>0</v>
      </c>
      <c r="D55" s="11">
        <f t="shared" si="6"/>
        <v>0</v>
      </c>
      <c r="E55" s="30">
        <f t="shared" si="7"/>
        <v>0</v>
      </c>
      <c r="F55" s="141">
        <f t="shared" si="12"/>
        <v>0</v>
      </c>
      <c r="G55" s="11">
        <f t="shared" si="8"/>
        <v>0</v>
      </c>
      <c r="H55" s="30">
        <f t="shared" si="9"/>
        <v>0</v>
      </c>
      <c r="I55" s="126">
        <v>0</v>
      </c>
      <c r="J55" s="11">
        <f t="shared" si="10"/>
        <v>0</v>
      </c>
      <c r="K55" s="12">
        <f t="shared" si="11"/>
        <v>0</v>
      </c>
    </row>
    <row r="56" spans="1:11" s="1" customFormat="1" ht="12.75" hidden="1">
      <c r="A56" s="4"/>
      <c r="B56" s="35" t="s">
        <v>74</v>
      </c>
      <c r="C56" s="141">
        <v>0</v>
      </c>
      <c r="D56" s="11">
        <f t="shared" si="6"/>
        <v>0</v>
      </c>
      <c r="E56" s="30">
        <f t="shared" si="7"/>
        <v>0</v>
      </c>
      <c r="F56" s="141">
        <f t="shared" si="12"/>
        <v>0</v>
      </c>
      <c r="G56" s="11">
        <f t="shared" si="8"/>
        <v>0</v>
      </c>
      <c r="H56" s="30">
        <f t="shared" si="9"/>
        <v>0</v>
      </c>
      <c r="I56" s="126">
        <v>0</v>
      </c>
      <c r="J56" s="11">
        <f t="shared" si="10"/>
        <v>0</v>
      </c>
      <c r="K56" s="12">
        <f t="shared" si="11"/>
        <v>0</v>
      </c>
    </row>
    <row r="57" spans="1:11" s="1" customFormat="1" ht="13.5" hidden="1" thickBot="1">
      <c r="A57" s="4"/>
      <c r="B57" s="35" t="s">
        <v>33</v>
      </c>
      <c r="C57" s="146">
        <v>0</v>
      </c>
      <c r="D57" s="11">
        <f t="shared" si="6"/>
        <v>0</v>
      </c>
      <c r="E57" s="30">
        <f t="shared" si="7"/>
        <v>0</v>
      </c>
      <c r="F57" s="251">
        <f t="shared" si="12"/>
        <v>0</v>
      </c>
      <c r="G57" s="11">
        <f t="shared" si="8"/>
        <v>0</v>
      </c>
      <c r="H57" s="30">
        <f t="shared" si="9"/>
        <v>0</v>
      </c>
      <c r="I57" s="126">
        <v>0</v>
      </c>
      <c r="J57" s="11">
        <f t="shared" si="10"/>
        <v>0</v>
      </c>
      <c r="K57" s="12">
        <f t="shared" si="11"/>
        <v>0</v>
      </c>
    </row>
    <row r="58" spans="1:11" s="6" customFormat="1" ht="21" customHeight="1" thickBot="1">
      <c r="A58" s="93" t="s">
        <v>88</v>
      </c>
      <c r="B58" s="86" t="s">
        <v>87</v>
      </c>
      <c r="C58" s="87">
        <v>0</v>
      </c>
      <c r="D58" s="88">
        <f t="shared" si="6"/>
        <v>0</v>
      </c>
      <c r="E58" s="89">
        <f t="shared" si="7"/>
        <v>0</v>
      </c>
      <c r="F58" s="100">
        <f t="shared" si="12"/>
        <v>188</v>
      </c>
      <c r="G58" s="88">
        <f t="shared" si="8"/>
        <v>0.9761061671218367</v>
      </c>
      <c r="H58" s="89">
        <f t="shared" si="9"/>
        <v>16.404886561954626</v>
      </c>
      <c r="I58" s="139">
        <v>188</v>
      </c>
      <c r="J58" s="88">
        <f t="shared" si="10"/>
        <v>0.9161168341341234</v>
      </c>
      <c r="K58" s="91">
        <f t="shared" si="11"/>
        <v>16.404886561954626</v>
      </c>
    </row>
    <row r="59" spans="1:11" s="1" customFormat="1" ht="12.75">
      <c r="A59" s="4"/>
      <c r="B59" s="37" t="s">
        <v>89</v>
      </c>
      <c r="C59" s="109">
        <v>0</v>
      </c>
      <c r="D59" s="17">
        <f t="shared" si="6"/>
        <v>0</v>
      </c>
      <c r="E59" s="29">
        <f t="shared" si="7"/>
        <v>0</v>
      </c>
      <c r="F59" s="109">
        <f t="shared" si="12"/>
        <v>188</v>
      </c>
      <c r="G59" s="17">
        <f t="shared" si="8"/>
        <v>0.9761061671218367</v>
      </c>
      <c r="H59" s="29">
        <f t="shared" si="9"/>
        <v>16.404886561954626</v>
      </c>
      <c r="I59" s="132">
        <v>188</v>
      </c>
      <c r="J59" s="17">
        <f t="shared" si="10"/>
        <v>0.9161168341341234</v>
      </c>
      <c r="K59" s="18">
        <f t="shared" si="11"/>
        <v>16.404886561954626</v>
      </c>
    </row>
    <row r="60" spans="1:11" s="1" customFormat="1" ht="13.5" thickBot="1">
      <c r="A60" s="22"/>
      <c r="B60" s="227" t="s">
        <v>90</v>
      </c>
      <c r="C60" s="113">
        <v>0</v>
      </c>
      <c r="D60" s="17">
        <f t="shared" si="6"/>
        <v>0</v>
      </c>
      <c r="E60" s="29">
        <f t="shared" si="7"/>
        <v>0</v>
      </c>
      <c r="F60" s="109">
        <f t="shared" si="12"/>
        <v>0</v>
      </c>
      <c r="G60" s="17">
        <f t="shared" si="8"/>
        <v>0</v>
      </c>
      <c r="H60" s="29">
        <f t="shared" si="9"/>
        <v>0</v>
      </c>
      <c r="I60" s="132">
        <v>0</v>
      </c>
      <c r="J60" s="17">
        <f t="shared" si="10"/>
        <v>0</v>
      </c>
      <c r="K60" s="18">
        <f t="shared" si="11"/>
        <v>0</v>
      </c>
    </row>
    <row r="61" spans="1:11" s="6" customFormat="1" ht="18.75" customHeight="1" thickBot="1">
      <c r="A61" s="154"/>
      <c r="B61" s="138" t="s">
        <v>22</v>
      </c>
      <c r="C61" s="142">
        <f>C48+C47+C46+C43+C38+C34+C33+C32+C27+C22+C18+C17+C16+C14+C13+C11+C10+C8+C5+C58</f>
        <v>0</v>
      </c>
      <c r="D61" s="204">
        <f t="shared" si="6"/>
        <v>0</v>
      </c>
      <c r="E61" s="89"/>
      <c r="F61" s="139">
        <f>F48+F47+F46+F43+F38+F34+F33+F32+F27+F22+F18+F17+F16+F14+F13+F11+F10+F8+F5+F58</f>
        <v>1146</v>
      </c>
      <c r="G61" s="204">
        <f t="shared" si="8"/>
        <v>5.950093976178856</v>
      </c>
      <c r="H61" s="89"/>
      <c r="I61" s="139">
        <f>I48+I47+I46+I43+I38+I34+I33+I32+I27+I22+I18+I17+I16+I14+I13+I11+I10+I8+I5+I58</f>
        <v>1146</v>
      </c>
      <c r="J61" s="204">
        <f t="shared" si="10"/>
        <v>5.584414318711199</v>
      </c>
      <c r="K61" s="91"/>
    </row>
  </sheetData>
  <sheetProtection/>
  <mergeCells count="3"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K61"/>
  <sheetViews>
    <sheetView zoomScalePageLayoutView="0" workbookViewId="0" topLeftCell="A1">
      <pane xSplit="1" ySplit="4" topLeftCell="B14" activePane="bottomRight" state="frozen"/>
      <selection pane="topLeft" activeCell="C7" sqref="C7"/>
      <selection pane="topRight" activeCell="C7" sqref="C7"/>
      <selection pane="bottomLeft" activeCell="C7" sqref="C7"/>
      <selection pane="bottomRight" activeCell="A2" sqref="A2"/>
    </sheetView>
  </sheetViews>
  <sheetFormatPr defaultColWidth="9.00390625" defaultRowHeight="12.75"/>
  <cols>
    <col min="1" max="1" width="6.50390625" style="0" customWidth="1"/>
    <col min="2" max="2" width="50.125" style="10" customWidth="1"/>
    <col min="3" max="3" width="11.125" style="3" hidden="1" customWidth="1"/>
    <col min="4" max="4" width="11.00390625" style="3" hidden="1" customWidth="1"/>
    <col min="5" max="5" width="9.00390625" style="3" hidden="1" customWidth="1"/>
    <col min="6" max="6" width="10.50390625" style="3" hidden="1" customWidth="1"/>
    <col min="7" max="7" width="9.875" style="3" hidden="1" customWidth="1"/>
    <col min="8" max="8" width="8.125" style="3" hidden="1" customWidth="1"/>
    <col min="9" max="9" width="10.625" style="3" customWidth="1"/>
    <col min="10" max="10" width="10.50390625" style="3" customWidth="1"/>
    <col min="11" max="11" width="8.125" style="3" customWidth="1"/>
  </cols>
  <sheetData>
    <row r="1" spans="1:11" ht="18.75" customHeight="1">
      <c r="A1" s="258" t="s">
        <v>104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20.25" customHeight="1" thickBot="1">
      <c r="A2" s="20"/>
      <c r="B2" s="21"/>
      <c r="C2" s="2"/>
      <c r="D2" s="224">
        <v>35094</v>
      </c>
      <c r="E2" s="225"/>
      <c r="F2" s="225"/>
      <c r="G2" s="224">
        <v>192602</v>
      </c>
      <c r="H2" s="2"/>
      <c r="I2" s="2"/>
      <c r="J2" s="224">
        <v>205214</v>
      </c>
      <c r="K2" s="2"/>
    </row>
    <row r="3" spans="1:11" ht="12.75">
      <c r="A3" s="260" t="s">
        <v>24</v>
      </c>
      <c r="B3" s="262" t="s">
        <v>5</v>
      </c>
      <c r="C3" s="124" t="s">
        <v>1</v>
      </c>
      <c r="D3" s="123"/>
      <c r="E3" s="123"/>
      <c r="F3" s="124" t="s">
        <v>2</v>
      </c>
      <c r="G3" s="123"/>
      <c r="H3" s="123"/>
      <c r="I3" s="124" t="s">
        <v>3</v>
      </c>
      <c r="J3" s="123"/>
      <c r="K3" s="125"/>
    </row>
    <row r="4" spans="1:11" ht="33.75" customHeight="1" thickBot="1">
      <c r="A4" s="271"/>
      <c r="B4" s="263"/>
      <c r="C4" s="120" t="s">
        <v>6</v>
      </c>
      <c r="D4" s="118" t="s">
        <v>7</v>
      </c>
      <c r="E4" s="119" t="s">
        <v>8</v>
      </c>
      <c r="F4" s="120" t="s">
        <v>6</v>
      </c>
      <c r="G4" s="118" t="s">
        <v>7</v>
      </c>
      <c r="H4" s="119" t="s">
        <v>8</v>
      </c>
      <c r="I4" s="120" t="s">
        <v>6</v>
      </c>
      <c r="J4" s="118" t="s">
        <v>7</v>
      </c>
      <c r="K4" s="121" t="s">
        <v>8</v>
      </c>
    </row>
    <row r="5" spans="1:11" ht="16.5" customHeight="1" thickBot="1">
      <c r="A5" s="84" t="s">
        <v>9</v>
      </c>
      <c r="B5" s="94" t="s">
        <v>26</v>
      </c>
      <c r="C5" s="139">
        <v>0</v>
      </c>
      <c r="D5" s="88">
        <f aca="true" t="shared" si="0" ref="D5:D36">C5*1000/$D$2</f>
        <v>0</v>
      </c>
      <c r="E5" s="89">
        <f aca="true" t="shared" si="1" ref="E5:E57">IF(C$58=0,0,C5*100/C$58)</f>
        <v>0</v>
      </c>
      <c r="F5" s="129">
        <f aca="true" t="shared" si="2" ref="F5:F27">I5-C5</f>
        <v>0</v>
      </c>
      <c r="G5" s="88">
        <f aca="true" t="shared" si="3" ref="G5:G36">F5*1000/$G$2</f>
        <v>0</v>
      </c>
      <c r="H5" s="89">
        <f aca="true" t="shared" si="4" ref="H5:H36">IF(F$61=0,0,F5*100/F$61)</f>
        <v>0</v>
      </c>
      <c r="I5" s="139">
        <v>0</v>
      </c>
      <c r="J5" s="88">
        <f aca="true" t="shared" si="5" ref="J5:J36">I5*1000/$J$2</f>
        <v>0</v>
      </c>
      <c r="K5" s="91">
        <f aca="true" t="shared" si="6" ref="K5:K36">IF(I$61=0,0,I5*100/I$61)</f>
        <v>0</v>
      </c>
    </row>
    <row r="6" spans="1:11" s="1" customFormat="1" ht="12.75" customHeight="1">
      <c r="A6" s="4"/>
      <c r="B6" s="37" t="s">
        <v>36</v>
      </c>
      <c r="C6" s="140">
        <v>0</v>
      </c>
      <c r="D6" s="17">
        <f t="shared" si="0"/>
        <v>0</v>
      </c>
      <c r="E6" s="29">
        <f t="shared" si="1"/>
        <v>0</v>
      </c>
      <c r="F6" s="140">
        <f t="shared" si="2"/>
        <v>0</v>
      </c>
      <c r="G6" s="17">
        <f t="shared" si="3"/>
        <v>0</v>
      </c>
      <c r="H6" s="29">
        <f t="shared" si="4"/>
        <v>0</v>
      </c>
      <c r="I6" s="132">
        <v>0</v>
      </c>
      <c r="J6" s="17">
        <f t="shared" si="5"/>
        <v>0</v>
      </c>
      <c r="K6" s="18">
        <f t="shared" si="6"/>
        <v>0</v>
      </c>
    </row>
    <row r="7" spans="1:11" s="1" customFormat="1" ht="14.25" customHeight="1" thickBot="1">
      <c r="A7" s="4"/>
      <c r="B7" s="36" t="s">
        <v>37</v>
      </c>
      <c r="C7" s="141">
        <v>0</v>
      </c>
      <c r="D7" s="11">
        <f t="shared" si="0"/>
        <v>0</v>
      </c>
      <c r="E7" s="30">
        <f t="shared" si="1"/>
        <v>0</v>
      </c>
      <c r="F7" s="143">
        <f t="shared" si="2"/>
        <v>0</v>
      </c>
      <c r="G7" s="13">
        <f t="shared" si="3"/>
        <v>0</v>
      </c>
      <c r="H7" s="32">
        <f t="shared" si="4"/>
        <v>0</v>
      </c>
      <c r="I7" s="134">
        <v>0</v>
      </c>
      <c r="J7" s="13">
        <f t="shared" si="5"/>
        <v>0</v>
      </c>
      <c r="K7" s="12">
        <f t="shared" si="6"/>
        <v>0</v>
      </c>
    </row>
    <row r="8" spans="1:11" ht="13.5" customHeight="1" thickBot="1">
      <c r="A8" s="84" t="s">
        <v>10</v>
      </c>
      <c r="B8" s="94" t="s">
        <v>38</v>
      </c>
      <c r="C8" s="142">
        <v>1</v>
      </c>
      <c r="D8" s="88">
        <f t="shared" si="0"/>
        <v>0.02849489941300507</v>
      </c>
      <c r="E8" s="89">
        <f t="shared" si="1"/>
        <v>0</v>
      </c>
      <c r="F8" s="145">
        <f t="shared" si="2"/>
        <v>1931</v>
      </c>
      <c r="G8" s="88">
        <f t="shared" si="3"/>
        <v>10.025856429320568</v>
      </c>
      <c r="H8" s="89">
        <f t="shared" si="4"/>
        <v>73.03328290468987</v>
      </c>
      <c r="I8" s="139">
        <v>1932</v>
      </c>
      <c r="J8" s="88">
        <f t="shared" si="5"/>
        <v>9.414562359293226</v>
      </c>
      <c r="K8" s="91">
        <f t="shared" si="6"/>
        <v>72.9882886286362</v>
      </c>
    </row>
    <row r="9" spans="1:11" s="1" customFormat="1" ht="15" customHeight="1" thickBot="1">
      <c r="A9" s="15"/>
      <c r="B9" s="37" t="s">
        <v>39</v>
      </c>
      <c r="C9" s="140">
        <v>0</v>
      </c>
      <c r="D9" s="17">
        <f t="shared" si="0"/>
        <v>0</v>
      </c>
      <c r="E9" s="29">
        <f t="shared" si="1"/>
        <v>0</v>
      </c>
      <c r="F9" s="143">
        <f t="shared" si="2"/>
        <v>1840</v>
      </c>
      <c r="G9" s="17">
        <f t="shared" si="3"/>
        <v>9.553379508000955</v>
      </c>
      <c r="H9" s="29">
        <f t="shared" si="4"/>
        <v>69.59152798789712</v>
      </c>
      <c r="I9" s="132">
        <v>1840</v>
      </c>
      <c r="J9" s="17">
        <f t="shared" si="5"/>
        <v>8.966249865993548</v>
      </c>
      <c r="K9" s="18">
        <f t="shared" si="6"/>
        <v>69.51265583679637</v>
      </c>
    </row>
    <row r="10" spans="1:11" s="6" customFormat="1" ht="15.75" customHeight="1" thickBot="1">
      <c r="A10" s="85" t="s">
        <v>11</v>
      </c>
      <c r="B10" s="86" t="s">
        <v>40</v>
      </c>
      <c r="C10" s="142">
        <v>0</v>
      </c>
      <c r="D10" s="88">
        <f t="shared" si="0"/>
        <v>0</v>
      </c>
      <c r="E10" s="89">
        <f t="shared" si="1"/>
        <v>0</v>
      </c>
      <c r="F10" s="145">
        <f t="shared" si="2"/>
        <v>0</v>
      </c>
      <c r="G10" s="88">
        <f t="shared" si="3"/>
        <v>0</v>
      </c>
      <c r="H10" s="89">
        <f t="shared" si="4"/>
        <v>0</v>
      </c>
      <c r="I10" s="139">
        <v>0</v>
      </c>
      <c r="J10" s="88">
        <f t="shared" si="5"/>
        <v>0</v>
      </c>
      <c r="K10" s="91">
        <f t="shared" si="6"/>
        <v>0</v>
      </c>
    </row>
    <row r="11" spans="1:11" s="6" customFormat="1" ht="30" customHeight="1" thickBot="1">
      <c r="A11" s="92" t="s">
        <v>12</v>
      </c>
      <c r="B11" s="86" t="s">
        <v>41</v>
      </c>
      <c r="C11" s="142">
        <v>0</v>
      </c>
      <c r="D11" s="88">
        <f t="shared" si="0"/>
        <v>0</v>
      </c>
      <c r="E11" s="89">
        <f t="shared" si="1"/>
        <v>0</v>
      </c>
      <c r="F11" s="145">
        <f t="shared" si="2"/>
        <v>0</v>
      </c>
      <c r="G11" s="88">
        <f t="shared" si="3"/>
        <v>0</v>
      </c>
      <c r="H11" s="89">
        <f t="shared" si="4"/>
        <v>0</v>
      </c>
      <c r="I11" s="139">
        <v>0</v>
      </c>
      <c r="J11" s="88">
        <f t="shared" si="5"/>
        <v>0</v>
      </c>
      <c r="K11" s="91">
        <f t="shared" si="6"/>
        <v>0</v>
      </c>
    </row>
    <row r="12" spans="1:11" s="6" customFormat="1" ht="16.5" customHeight="1" thickBot="1">
      <c r="A12" s="16"/>
      <c r="B12" s="38" t="s">
        <v>78</v>
      </c>
      <c r="C12" s="143">
        <v>0</v>
      </c>
      <c r="D12" s="27">
        <f t="shared" si="0"/>
        <v>0</v>
      </c>
      <c r="E12" s="31">
        <f t="shared" si="1"/>
        <v>0</v>
      </c>
      <c r="F12" s="143">
        <f t="shared" si="2"/>
        <v>0</v>
      </c>
      <c r="G12" s="27">
        <f t="shared" si="3"/>
        <v>0</v>
      </c>
      <c r="H12" s="31">
        <f t="shared" si="4"/>
        <v>0</v>
      </c>
      <c r="I12" s="127">
        <v>0</v>
      </c>
      <c r="J12" s="27">
        <f t="shared" si="5"/>
        <v>0</v>
      </c>
      <c r="K12" s="28">
        <f t="shared" si="6"/>
        <v>0</v>
      </c>
    </row>
    <row r="13" spans="1:11" s="6" customFormat="1" ht="15" customHeight="1" thickBot="1">
      <c r="A13" s="93" t="s">
        <v>13</v>
      </c>
      <c r="B13" s="94" t="s">
        <v>42</v>
      </c>
      <c r="C13" s="156">
        <v>0</v>
      </c>
      <c r="D13" s="96">
        <f t="shared" si="0"/>
        <v>0</v>
      </c>
      <c r="E13" s="97">
        <f t="shared" si="1"/>
        <v>0</v>
      </c>
      <c r="F13" s="145">
        <f t="shared" si="2"/>
        <v>0</v>
      </c>
      <c r="G13" s="96">
        <f t="shared" si="3"/>
        <v>0</v>
      </c>
      <c r="H13" s="97">
        <f t="shared" si="4"/>
        <v>0</v>
      </c>
      <c r="I13" s="157">
        <v>0</v>
      </c>
      <c r="J13" s="96">
        <f t="shared" si="5"/>
        <v>0</v>
      </c>
      <c r="K13" s="98">
        <f t="shared" si="6"/>
        <v>0</v>
      </c>
    </row>
    <row r="14" spans="1:11" s="6" customFormat="1" ht="15.75" customHeight="1" thickBot="1">
      <c r="A14" s="92" t="s">
        <v>14</v>
      </c>
      <c r="B14" s="136" t="s">
        <v>43</v>
      </c>
      <c r="C14" s="142">
        <v>0</v>
      </c>
      <c r="D14" s="88">
        <f t="shared" si="0"/>
        <v>0</v>
      </c>
      <c r="E14" s="89">
        <f t="shared" si="1"/>
        <v>0</v>
      </c>
      <c r="F14" s="145">
        <f t="shared" si="2"/>
        <v>0</v>
      </c>
      <c r="G14" s="88">
        <f t="shared" si="3"/>
        <v>0</v>
      </c>
      <c r="H14" s="89">
        <f t="shared" si="4"/>
        <v>0</v>
      </c>
      <c r="I14" s="139">
        <v>0</v>
      </c>
      <c r="J14" s="88">
        <f t="shared" si="5"/>
        <v>0</v>
      </c>
      <c r="K14" s="107">
        <f t="shared" si="6"/>
        <v>0</v>
      </c>
    </row>
    <row r="15" spans="1:11" s="1" customFormat="1" ht="15.75" customHeight="1" thickBot="1">
      <c r="A15" s="4"/>
      <c r="B15" s="36" t="s">
        <v>44</v>
      </c>
      <c r="C15" s="144">
        <v>0</v>
      </c>
      <c r="D15" s="13">
        <f t="shared" si="0"/>
        <v>0</v>
      </c>
      <c r="E15" s="32">
        <f t="shared" si="1"/>
        <v>0</v>
      </c>
      <c r="F15" s="143">
        <f t="shared" si="2"/>
        <v>0</v>
      </c>
      <c r="G15" s="13">
        <f t="shared" si="3"/>
        <v>0</v>
      </c>
      <c r="H15" s="32">
        <f t="shared" si="4"/>
        <v>0</v>
      </c>
      <c r="I15" s="134">
        <v>0</v>
      </c>
      <c r="J15" s="13">
        <f t="shared" si="5"/>
        <v>0</v>
      </c>
      <c r="K15" s="19">
        <f t="shared" si="6"/>
        <v>0</v>
      </c>
    </row>
    <row r="16" spans="1:11" s="1" customFormat="1" ht="16.5" customHeight="1" thickBot="1">
      <c r="A16" s="99" t="s">
        <v>15</v>
      </c>
      <c r="B16" s="94" t="s">
        <v>27</v>
      </c>
      <c r="C16" s="145">
        <v>0</v>
      </c>
      <c r="D16" s="101">
        <f t="shared" si="0"/>
        <v>0</v>
      </c>
      <c r="E16" s="102">
        <f t="shared" si="1"/>
        <v>0</v>
      </c>
      <c r="F16" s="145">
        <f t="shared" si="2"/>
        <v>0</v>
      </c>
      <c r="G16" s="101">
        <f t="shared" si="3"/>
        <v>0</v>
      </c>
      <c r="H16" s="102">
        <f t="shared" si="4"/>
        <v>0</v>
      </c>
      <c r="I16" s="129">
        <v>0</v>
      </c>
      <c r="J16" s="101">
        <f t="shared" si="5"/>
        <v>0</v>
      </c>
      <c r="K16" s="103">
        <f t="shared" si="6"/>
        <v>0</v>
      </c>
    </row>
    <row r="17" spans="1:11" s="6" customFormat="1" ht="18" customHeight="1" thickBot="1">
      <c r="A17" s="104" t="s">
        <v>16</v>
      </c>
      <c r="B17" s="86" t="s">
        <v>45</v>
      </c>
      <c r="C17" s="142">
        <v>0</v>
      </c>
      <c r="D17" s="88">
        <f t="shared" si="0"/>
        <v>0</v>
      </c>
      <c r="E17" s="89">
        <f t="shared" si="1"/>
        <v>0</v>
      </c>
      <c r="F17" s="252">
        <f t="shared" si="2"/>
        <v>0</v>
      </c>
      <c r="G17" s="88">
        <f t="shared" si="3"/>
        <v>0</v>
      </c>
      <c r="H17" s="89">
        <f t="shared" si="4"/>
        <v>0</v>
      </c>
      <c r="I17" s="139">
        <v>0</v>
      </c>
      <c r="J17" s="88">
        <f t="shared" si="5"/>
        <v>0</v>
      </c>
      <c r="K17" s="91">
        <f t="shared" si="6"/>
        <v>0</v>
      </c>
    </row>
    <row r="18" spans="1:11" s="6" customFormat="1" ht="18" customHeight="1" thickBot="1">
      <c r="A18" s="92" t="s">
        <v>17</v>
      </c>
      <c r="B18" s="86" t="s">
        <v>46</v>
      </c>
      <c r="C18" s="142">
        <v>0</v>
      </c>
      <c r="D18" s="88">
        <f t="shared" si="0"/>
        <v>0</v>
      </c>
      <c r="E18" s="89">
        <f t="shared" si="1"/>
        <v>0</v>
      </c>
      <c r="F18" s="145">
        <f t="shared" si="2"/>
        <v>20</v>
      </c>
      <c r="G18" s="88">
        <f t="shared" si="3"/>
        <v>0.10384108160870603</v>
      </c>
      <c r="H18" s="89">
        <f t="shared" si="4"/>
        <v>0.75642965204236</v>
      </c>
      <c r="I18" s="139">
        <v>20</v>
      </c>
      <c r="J18" s="88">
        <f t="shared" si="5"/>
        <v>0.09745923767384292</v>
      </c>
      <c r="K18" s="91">
        <f t="shared" si="6"/>
        <v>0.7555723460521345</v>
      </c>
    </row>
    <row r="19" spans="1:11" s="1" customFormat="1" ht="14.25" customHeight="1">
      <c r="A19" s="4"/>
      <c r="B19" s="37" t="s">
        <v>47</v>
      </c>
      <c r="C19" s="140">
        <v>0</v>
      </c>
      <c r="D19" s="17">
        <f t="shared" si="0"/>
        <v>0</v>
      </c>
      <c r="E19" s="29">
        <f t="shared" si="1"/>
        <v>0</v>
      </c>
      <c r="F19" s="140">
        <f t="shared" si="2"/>
        <v>0</v>
      </c>
      <c r="G19" s="17">
        <f t="shared" si="3"/>
        <v>0</v>
      </c>
      <c r="H19" s="29">
        <f t="shared" si="4"/>
        <v>0</v>
      </c>
      <c r="I19" s="132">
        <v>0</v>
      </c>
      <c r="J19" s="17">
        <f t="shared" si="5"/>
        <v>0</v>
      </c>
      <c r="K19" s="18">
        <f t="shared" si="6"/>
        <v>0</v>
      </c>
    </row>
    <row r="20" spans="1:11" s="1" customFormat="1" ht="15.75" customHeight="1">
      <c r="A20" s="4"/>
      <c r="B20" s="35" t="s">
        <v>48</v>
      </c>
      <c r="C20" s="126">
        <v>0</v>
      </c>
      <c r="D20" s="11">
        <f t="shared" si="0"/>
        <v>0</v>
      </c>
      <c r="E20" s="30">
        <f t="shared" si="1"/>
        <v>0</v>
      </c>
      <c r="F20" s="126">
        <f t="shared" si="2"/>
        <v>0</v>
      </c>
      <c r="G20" s="11">
        <f t="shared" si="3"/>
        <v>0</v>
      </c>
      <c r="H20" s="30">
        <f t="shared" si="4"/>
        <v>0</v>
      </c>
      <c r="I20" s="126">
        <v>0</v>
      </c>
      <c r="J20" s="11">
        <f t="shared" si="5"/>
        <v>0</v>
      </c>
      <c r="K20" s="12">
        <f t="shared" si="6"/>
        <v>0</v>
      </c>
    </row>
    <row r="21" spans="1:11" s="1" customFormat="1" ht="16.5" customHeight="1" thickBot="1">
      <c r="A21" s="4"/>
      <c r="B21" s="35" t="s">
        <v>49</v>
      </c>
      <c r="C21" s="126">
        <v>0</v>
      </c>
      <c r="D21" s="11">
        <f t="shared" si="0"/>
        <v>0</v>
      </c>
      <c r="E21" s="30">
        <f t="shared" si="1"/>
        <v>0</v>
      </c>
      <c r="F21" s="127">
        <f t="shared" si="2"/>
        <v>0</v>
      </c>
      <c r="G21" s="11">
        <f t="shared" si="3"/>
        <v>0</v>
      </c>
      <c r="H21" s="30">
        <f t="shared" si="4"/>
        <v>0</v>
      </c>
      <c r="I21" s="126">
        <v>0</v>
      </c>
      <c r="J21" s="11">
        <f t="shared" si="5"/>
        <v>0</v>
      </c>
      <c r="K21" s="12">
        <f t="shared" si="6"/>
        <v>0</v>
      </c>
    </row>
    <row r="22" spans="1:11" s="6" customFormat="1" ht="15.75" customHeight="1" thickBot="1">
      <c r="A22" s="92" t="s">
        <v>28</v>
      </c>
      <c r="B22" s="86" t="s">
        <v>50</v>
      </c>
      <c r="C22" s="142">
        <v>0</v>
      </c>
      <c r="D22" s="88">
        <f t="shared" si="0"/>
        <v>0</v>
      </c>
      <c r="E22" s="89">
        <f t="shared" si="1"/>
        <v>0</v>
      </c>
      <c r="F22" s="145">
        <f t="shared" si="2"/>
        <v>0</v>
      </c>
      <c r="G22" s="88">
        <f t="shared" si="3"/>
        <v>0</v>
      </c>
      <c r="H22" s="89">
        <f t="shared" si="4"/>
        <v>0</v>
      </c>
      <c r="I22" s="139">
        <v>0</v>
      </c>
      <c r="J22" s="88">
        <f t="shared" si="5"/>
        <v>0</v>
      </c>
      <c r="K22" s="91">
        <f t="shared" si="6"/>
        <v>0</v>
      </c>
    </row>
    <row r="23" spans="1:11" s="1" customFormat="1" ht="15.75" customHeight="1">
      <c r="A23" s="4"/>
      <c r="B23" s="37" t="s">
        <v>51</v>
      </c>
      <c r="C23" s="140">
        <v>0</v>
      </c>
      <c r="D23" s="17">
        <f t="shared" si="0"/>
        <v>0</v>
      </c>
      <c r="E23" s="29">
        <f t="shared" si="1"/>
        <v>0</v>
      </c>
      <c r="F23" s="140">
        <f t="shared" si="2"/>
        <v>0</v>
      </c>
      <c r="G23" s="17">
        <f t="shared" si="3"/>
        <v>0</v>
      </c>
      <c r="H23" s="29">
        <f t="shared" si="4"/>
        <v>0</v>
      </c>
      <c r="I23" s="132">
        <v>0</v>
      </c>
      <c r="J23" s="17">
        <f t="shared" si="5"/>
        <v>0</v>
      </c>
      <c r="K23" s="18">
        <f t="shared" si="6"/>
        <v>0</v>
      </c>
    </row>
    <row r="24" spans="1:11" s="1" customFormat="1" ht="14.25" customHeight="1">
      <c r="A24" s="4"/>
      <c r="B24" s="35" t="s">
        <v>52</v>
      </c>
      <c r="C24" s="141">
        <v>0</v>
      </c>
      <c r="D24" s="11">
        <f t="shared" si="0"/>
        <v>0</v>
      </c>
      <c r="E24" s="30">
        <f t="shared" si="1"/>
        <v>0</v>
      </c>
      <c r="F24" s="141">
        <f t="shared" si="2"/>
        <v>0</v>
      </c>
      <c r="G24" s="11">
        <f t="shared" si="3"/>
        <v>0</v>
      </c>
      <c r="H24" s="30">
        <f t="shared" si="4"/>
        <v>0</v>
      </c>
      <c r="I24" s="126">
        <v>0</v>
      </c>
      <c r="J24" s="11">
        <f t="shared" si="5"/>
        <v>0</v>
      </c>
      <c r="K24" s="12">
        <f t="shared" si="6"/>
        <v>0</v>
      </c>
    </row>
    <row r="25" spans="1:11" s="1" customFormat="1" ht="15.75" customHeight="1">
      <c r="A25" s="4"/>
      <c r="B25" s="35" t="s">
        <v>84</v>
      </c>
      <c r="C25" s="141">
        <v>0</v>
      </c>
      <c r="D25" s="11">
        <f t="shared" si="0"/>
        <v>0</v>
      </c>
      <c r="E25" s="30">
        <f t="shared" si="1"/>
        <v>0</v>
      </c>
      <c r="F25" s="141">
        <f t="shared" si="2"/>
        <v>0</v>
      </c>
      <c r="G25" s="11">
        <f t="shared" si="3"/>
        <v>0</v>
      </c>
      <c r="H25" s="30">
        <f t="shared" si="4"/>
        <v>0</v>
      </c>
      <c r="I25" s="126">
        <v>0</v>
      </c>
      <c r="J25" s="11">
        <f t="shared" si="5"/>
        <v>0</v>
      </c>
      <c r="K25" s="12">
        <f t="shared" si="6"/>
        <v>0</v>
      </c>
    </row>
    <row r="26" spans="1:11" s="1" customFormat="1" ht="13.5" thickBot="1">
      <c r="A26" s="4"/>
      <c r="B26" s="35" t="s">
        <v>85</v>
      </c>
      <c r="C26" s="141">
        <v>0</v>
      </c>
      <c r="D26" s="11">
        <f t="shared" si="0"/>
        <v>0</v>
      </c>
      <c r="E26" s="30">
        <f t="shared" si="1"/>
        <v>0</v>
      </c>
      <c r="F26" s="143">
        <f t="shared" si="2"/>
        <v>0</v>
      </c>
      <c r="G26" s="11">
        <f t="shared" si="3"/>
        <v>0</v>
      </c>
      <c r="H26" s="30">
        <f t="shared" si="4"/>
        <v>0</v>
      </c>
      <c r="I26" s="126">
        <v>0</v>
      </c>
      <c r="J26" s="11">
        <f t="shared" si="5"/>
        <v>0</v>
      </c>
      <c r="K26" s="12">
        <f t="shared" si="6"/>
        <v>0</v>
      </c>
    </row>
    <row r="27" spans="1:11" s="6" customFormat="1" ht="14.25" customHeight="1" thickBot="1">
      <c r="A27" s="92" t="s">
        <v>18</v>
      </c>
      <c r="B27" s="86" t="s">
        <v>53</v>
      </c>
      <c r="C27" s="142">
        <v>1</v>
      </c>
      <c r="D27" s="88">
        <f t="shared" si="0"/>
        <v>0.02849489941300507</v>
      </c>
      <c r="E27" s="89">
        <f t="shared" si="1"/>
        <v>0</v>
      </c>
      <c r="F27" s="145">
        <f t="shared" si="2"/>
        <v>174</v>
      </c>
      <c r="G27" s="88">
        <f>F27*1000/$G$2</f>
        <v>0.9034174099957425</v>
      </c>
      <c r="H27" s="89">
        <f t="shared" si="4"/>
        <v>6.580937972768533</v>
      </c>
      <c r="I27" s="139">
        <v>175</v>
      </c>
      <c r="J27" s="88">
        <f t="shared" si="5"/>
        <v>0.8527683296461255</v>
      </c>
      <c r="K27" s="91">
        <f t="shared" si="6"/>
        <v>6.611258027956177</v>
      </c>
    </row>
    <row r="28" spans="1:11" s="1" customFormat="1" ht="15" customHeight="1" hidden="1">
      <c r="A28" s="4"/>
      <c r="B28" s="37" t="s">
        <v>54</v>
      </c>
      <c r="C28" s="140"/>
      <c r="D28" s="17">
        <f t="shared" si="0"/>
        <v>0</v>
      </c>
      <c r="E28" s="29">
        <f t="shared" si="1"/>
        <v>0</v>
      </c>
      <c r="F28" s="145"/>
      <c r="G28" s="17">
        <f t="shared" si="3"/>
        <v>0</v>
      </c>
      <c r="H28" s="29">
        <f t="shared" si="4"/>
        <v>0</v>
      </c>
      <c r="I28" s="132"/>
      <c r="J28" s="17">
        <f t="shared" si="5"/>
        <v>0</v>
      </c>
      <c r="K28" s="18">
        <f t="shared" si="6"/>
        <v>0</v>
      </c>
    </row>
    <row r="29" spans="1:11" s="1" customFormat="1" ht="15" customHeight="1" hidden="1">
      <c r="A29" s="4"/>
      <c r="B29" s="35" t="s">
        <v>55</v>
      </c>
      <c r="C29" s="141"/>
      <c r="D29" s="11">
        <f t="shared" si="0"/>
        <v>0</v>
      </c>
      <c r="E29" s="30">
        <f t="shared" si="1"/>
        <v>0</v>
      </c>
      <c r="F29" s="145"/>
      <c r="G29" s="11">
        <f t="shared" si="3"/>
        <v>0</v>
      </c>
      <c r="H29" s="30">
        <f t="shared" si="4"/>
        <v>0</v>
      </c>
      <c r="I29" s="126"/>
      <c r="J29" s="11">
        <f t="shared" si="5"/>
        <v>0</v>
      </c>
      <c r="K29" s="12">
        <f t="shared" si="6"/>
        <v>0</v>
      </c>
    </row>
    <row r="30" spans="1:11" s="1" customFormat="1" ht="14.25" hidden="1" thickBot="1">
      <c r="A30" s="4"/>
      <c r="B30" s="35" t="s">
        <v>56</v>
      </c>
      <c r="C30" s="141"/>
      <c r="D30" s="11">
        <f t="shared" si="0"/>
        <v>0</v>
      </c>
      <c r="E30" s="30">
        <f t="shared" si="1"/>
        <v>0</v>
      </c>
      <c r="F30" s="145"/>
      <c r="G30" s="11">
        <f t="shared" si="3"/>
        <v>0</v>
      </c>
      <c r="H30" s="30">
        <f t="shared" si="4"/>
        <v>0</v>
      </c>
      <c r="I30" s="126"/>
      <c r="J30" s="11">
        <f t="shared" si="5"/>
        <v>0</v>
      </c>
      <c r="K30" s="12">
        <f t="shared" si="6"/>
        <v>0</v>
      </c>
    </row>
    <row r="31" spans="1:11" s="1" customFormat="1" ht="18" customHeight="1" hidden="1" thickBot="1">
      <c r="A31" s="5"/>
      <c r="B31" s="35" t="s">
        <v>57</v>
      </c>
      <c r="C31" s="141"/>
      <c r="D31" s="11">
        <f t="shared" si="0"/>
        <v>0</v>
      </c>
      <c r="E31" s="30">
        <f t="shared" si="1"/>
        <v>0</v>
      </c>
      <c r="F31" s="145"/>
      <c r="G31" s="11">
        <f t="shared" si="3"/>
        <v>0</v>
      </c>
      <c r="H31" s="30">
        <f t="shared" si="4"/>
        <v>0</v>
      </c>
      <c r="I31" s="126"/>
      <c r="J31" s="11">
        <f t="shared" si="5"/>
        <v>0</v>
      </c>
      <c r="K31" s="12">
        <f t="shared" si="6"/>
        <v>0</v>
      </c>
    </row>
    <row r="32" spans="1:11" s="1" customFormat="1" ht="16.5" customHeight="1" thickBot="1">
      <c r="A32" s="93" t="s">
        <v>75</v>
      </c>
      <c r="B32" s="86" t="s">
        <v>61</v>
      </c>
      <c r="C32" s="142">
        <v>1</v>
      </c>
      <c r="D32" s="88">
        <f t="shared" si="0"/>
        <v>0.02849489941300507</v>
      </c>
      <c r="E32" s="89">
        <f t="shared" si="1"/>
        <v>0</v>
      </c>
      <c r="F32" s="145">
        <f aca="true" t="shared" si="7" ref="F32:F37">I32-C32</f>
        <v>198</v>
      </c>
      <c r="G32" s="88">
        <f>F32*1000/$G$2</f>
        <v>1.0280267079261898</v>
      </c>
      <c r="H32" s="89">
        <f t="shared" si="4"/>
        <v>7.488653555219365</v>
      </c>
      <c r="I32" s="139">
        <v>199</v>
      </c>
      <c r="J32" s="88">
        <f t="shared" si="5"/>
        <v>0.969719414854737</v>
      </c>
      <c r="K32" s="91">
        <f t="shared" si="6"/>
        <v>7.517944843218738</v>
      </c>
    </row>
    <row r="33" spans="1:11" s="1" customFormat="1" ht="27" thickBot="1">
      <c r="A33" s="93" t="s">
        <v>76</v>
      </c>
      <c r="B33" s="86" t="s">
        <v>62</v>
      </c>
      <c r="C33" s="142">
        <v>0</v>
      </c>
      <c r="D33" s="88">
        <f t="shared" si="0"/>
        <v>0</v>
      </c>
      <c r="E33" s="89">
        <f t="shared" si="1"/>
        <v>0</v>
      </c>
      <c r="F33" s="145">
        <f t="shared" si="7"/>
        <v>0</v>
      </c>
      <c r="G33" s="88">
        <f t="shared" si="3"/>
        <v>0</v>
      </c>
      <c r="H33" s="89">
        <f t="shared" si="4"/>
        <v>0</v>
      </c>
      <c r="I33" s="139">
        <v>0</v>
      </c>
      <c r="J33" s="88">
        <f t="shared" si="5"/>
        <v>0</v>
      </c>
      <c r="K33" s="91">
        <f t="shared" si="6"/>
        <v>0</v>
      </c>
    </row>
    <row r="34" spans="1:11" s="6" customFormat="1" ht="21" customHeight="1" thickBot="1">
      <c r="A34" s="92" t="s">
        <v>19</v>
      </c>
      <c r="B34" s="86" t="s">
        <v>58</v>
      </c>
      <c r="C34" s="142">
        <v>0</v>
      </c>
      <c r="D34" s="88">
        <f t="shared" si="0"/>
        <v>0</v>
      </c>
      <c r="E34" s="89">
        <f t="shared" si="1"/>
        <v>0</v>
      </c>
      <c r="F34" s="145">
        <f t="shared" si="7"/>
        <v>266</v>
      </c>
      <c r="G34" s="88">
        <f t="shared" si="3"/>
        <v>1.3810863853957902</v>
      </c>
      <c r="H34" s="89">
        <f t="shared" si="4"/>
        <v>10.06051437216339</v>
      </c>
      <c r="I34" s="139">
        <v>266</v>
      </c>
      <c r="J34" s="88">
        <f t="shared" si="5"/>
        <v>1.2962078610621108</v>
      </c>
      <c r="K34" s="91">
        <f t="shared" si="6"/>
        <v>10.049112202493388</v>
      </c>
    </row>
    <row r="35" spans="1:11" s="1" customFormat="1" ht="12.75">
      <c r="A35" s="4"/>
      <c r="B35" s="37" t="s">
        <v>59</v>
      </c>
      <c r="C35" s="140">
        <v>0</v>
      </c>
      <c r="D35" s="23">
        <f t="shared" si="0"/>
        <v>0</v>
      </c>
      <c r="E35" s="33">
        <f t="shared" si="1"/>
        <v>0</v>
      </c>
      <c r="F35" s="140">
        <f t="shared" si="7"/>
        <v>17</v>
      </c>
      <c r="G35" s="23">
        <f t="shared" si="3"/>
        <v>0.08826491936740014</v>
      </c>
      <c r="H35" s="33">
        <f t="shared" si="4"/>
        <v>0.642965204236006</v>
      </c>
      <c r="I35" s="132">
        <v>17</v>
      </c>
      <c r="J35" s="23">
        <f t="shared" si="5"/>
        <v>0.08284035202276648</v>
      </c>
      <c r="K35" s="24">
        <f t="shared" si="6"/>
        <v>0.6422364941443143</v>
      </c>
    </row>
    <row r="36" spans="1:11" s="1" customFormat="1" ht="13.5" customHeight="1">
      <c r="A36" s="4"/>
      <c r="B36" s="40" t="s">
        <v>31</v>
      </c>
      <c r="C36" s="141">
        <v>0</v>
      </c>
      <c r="D36" s="25">
        <f t="shared" si="0"/>
        <v>0</v>
      </c>
      <c r="E36" s="34">
        <f t="shared" si="1"/>
        <v>0</v>
      </c>
      <c r="F36" s="141">
        <f t="shared" si="7"/>
        <v>0</v>
      </c>
      <c r="G36" s="25">
        <f t="shared" si="3"/>
        <v>0</v>
      </c>
      <c r="H36" s="34">
        <f t="shared" si="4"/>
        <v>0</v>
      </c>
      <c r="I36" s="126">
        <v>0</v>
      </c>
      <c r="J36" s="25">
        <f t="shared" si="5"/>
        <v>0</v>
      </c>
      <c r="K36" s="26">
        <f t="shared" si="6"/>
        <v>0</v>
      </c>
    </row>
    <row r="37" spans="1:11" s="1" customFormat="1" ht="12" customHeight="1" thickBot="1">
      <c r="A37" s="15"/>
      <c r="B37" s="35" t="s">
        <v>83</v>
      </c>
      <c r="C37" s="141">
        <v>0</v>
      </c>
      <c r="D37" s="25">
        <f aca="true" t="shared" si="8" ref="D37:D61">C37*1000/$D$2</f>
        <v>0</v>
      </c>
      <c r="E37" s="34">
        <f t="shared" si="1"/>
        <v>0</v>
      </c>
      <c r="F37" s="144">
        <f t="shared" si="7"/>
        <v>0</v>
      </c>
      <c r="G37" s="25">
        <f aca="true" t="shared" si="9" ref="G37:G61">F37*1000/$G$2</f>
        <v>0</v>
      </c>
      <c r="H37" s="34">
        <f aca="true" t="shared" si="10" ref="H37:H60">IF(F$61=0,0,F37*100/F$61)</f>
        <v>0</v>
      </c>
      <c r="I37" s="126">
        <v>0</v>
      </c>
      <c r="J37" s="25">
        <f aca="true" t="shared" si="11" ref="J37:J61">I37*1000/$J$2</f>
        <v>0</v>
      </c>
      <c r="K37" s="26">
        <f aca="true" t="shared" si="12" ref="K37:K57">IF(I$61=0,0,I37*100/I$61)</f>
        <v>0</v>
      </c>
    </row>
    <row r="38" spans="1:11" s="6" customFormat="1" ht="21" customHeight="1" hidden="1" thickBot="1">
      <c r="A38" s="92" t="s">
        <v>20</v>
      </c>
      <c r="B38" s="86" t="s">
        <v>32</v>
      </c>
      <c r="C38" s="142"/>
      <c r="D38" s="88">
        <f t="shared" si="8"/>
        <v>0</v>
      </c>
      <c r="E38" s="89">
        <f t="shared" si="1"/>
        <v>0</v>
      </c>
      <c r="F38" s="129"/>
      <c r="G38" s="88">
        <f t="shared" si="9"/>
        <v>0</v>
      </c>
      <c r="H38" s="89">
        <f t="shared" si="10"/>
        <v>0</v>
      </c>
      <c r="I38" s="139"/>
      <c r="J38" s="88">
        <f t="shared" si="11"/>
        <v>0</v>
      </c>
      <c r="K38" s="107">
        <f t="shared" si="12"/>
        <v>0</v>
      </c>
    </row>
    <row r="39" spans="1:11" s="1" customFormat="1" ht="12.75" hidden="1">
      <c r="A39" s="4"/>
      <c r="B39" s="37" t="s">
        <v>60</v>
      </c>
      <c r="C39" s="140"/>
      <c r="D39" s="17">
        <f t="shared" si="8"/>
        <v>0</v>
      </c>
      <c r="E39" s="29">
        <f t="shared" si="1"/>
        <v>0</v>
      </c>
      <c r="F39" s="132"/>
      <c r="G39" s="17">
        <f t="shared" si="9"/>
        <v>0</v>
      </c>
      <c r="H39" s="29">
        <f t="shared" si="10"/>
        <v>0</v>
      </c>
      <c r="I39" s="132"/>
      <c r="J39" s="17">
        <f t="shared" si="11"/>
        <v>0</v>
      </c>
      <c r="K39" s="18">
        <f t="shared" si="12"/>
        <v>0</v>
      </c>
    </row>
    <row r="40" spans="1:11" s="1" customFormat="1" ht="12.75" hidden="1">
      <c r="A40" s="4"/>
      <c r="B40" s="35" t="s">
        <v>34</v>
      </c>
      <c r="C40" s="141"/>
      <c r="D40" s="11">
        <f t="shared" si="8"/>
        <v>0</v>
      </c>
      <c r="E40" s="30">
        <f t="shared" si="1"/>
        <v>0</v>
      </c>
      <c r="F40" s="126"/>
      <c r="G40" s="11">
        <f t="shared" si="9"/>
        <v>0</v>
      </c>
      <c r="H40" s="30">
        <f t="shared" si="10"/>
        <v>0</v>
      </c>
      <c r="I40" s="126"/>
      <c r="J40" s="11">
        <f t="shared" si="11"/>
        <v>0</v>
      </c>
      <c r="K40" s="12">
        <f t="shared" si="12"/>
        <v>0</v>
      </c>
    </row>
    <row r="41" spans="1:11" s="1" customFormat="1" ht="12.75" hidden="1">
      <c r="A41" s="4"/>
      <c r="B41" s="35" t="s">
        <v>25</v>
      </c>
      <c r="C41" s="141"/>
      <c r="D41" s="11">
        <f t="shared" si="8"/>
        <v>0</v>
      </c>
      <c r="E41" s="30">
        <f t="shared" si="1"/>
        <v>0</v>
      </c>
      <c r="F41" s="126"/>
      <c r="G41" s="11">
        <f t="shared" si="9"/>
        <v>0</v>
      </c>
      <c r="H41" s="30">
        <f t="shared" si="10"/>
        <v>0</v>
      </c>
      <c r="I41" s="126"/>
      <c r="J41" s="11">
        <f t="shared" si="11"/>
        <v>0</v>
      </c>
      <c r="K41" s="12">
        <f t="shared" si="12"/>
        <v>0</v>
      </c>
    </row>
    <row r="42" spans="1:11" s="1" customFormat="1" ht="13.5" hidden="1" thickBot="1">
      <c r="A42" s="5"/>
      <c r="B42" s="35" t="s">
        <v>35</v>
      </c>
      <c r="C42" s="141"/>
      <c r="D42" s="11">
        <f t="shared" si="8"/>
        <v>0</v>
      </c>
      <c r="E42" s="30">
        <f t="shared" si="1"/>
        <v>0</v>
      </c>
      <c r="F42" s="127"/>
      <c r="G42" s="11">
        <f t="shared" si="9"/>
        <v>0</v>
      </c>
      <c r="H42" s="30">
        <f t="shared" si="10"/>
        <v>0</v>
      </c>
      <c r="I42" s="126"/>
      <c r="J42" s="11">
        <f t="shared" si="11"/>
        <v>0</v>
      </c>
      <c r="K42" s="12">
        <f t="shared" si="12"/>
        <v>0</v>
      </c>
    </row>
    <row r="43" spans="1:11" s="6" customFormat="1" ht="23.25" customHeight="1" hidden="1" thickBot="1">
      <c r="A43" s="92" t="s">
        <v>21</v>
      </c>
      <c r="B43" s="86" t="s">
        <v>64</v>
      </c>
      <c r="C43" s="142"/>
      <c r="D43" s="88">
        <f t="shared" si="8"/>
        <v>0</v>
      </c>
      <c r="E43" s="89">
        <f t="shared" si="1"/>
        <v>0</v>
      </c>
      <c r="F43" s="129"/>
      <c r="G43" s="88">
        <f t="shared" si="9"/>
        <v>0</v>
      </c>
      <c r="H43" s="89">
        <f t="shared" si="10"/>
        <v>0</v>
      </c>
      <c r="I43" s="139"/>
      <c r="J43" s="88">
        <f t="shared" si="11"/>
        <v>0</v>
      </c>
      <c r="K43" s="107">
        <f t="shared" si="12"/>
        <v>0</v>
      </c>
    </row>
    <row r="44" spans="1:11" s="1" customFormat="1" ht="33.75" customHeight="1" hidden="1">
      <c r="A44" s="9"/>
      <c r="B44" s="41" t="s">
        <v>81</v>
      </c>
      <c r="C44" s="140"/>
      <c r="D44" s="17">
        <f t="shared" si="8"/>
        <v>0</v>
      </c>
      <c r="E44" s="29">
        <f t="shared" si="1"/>
        <v>0</v>
      </c>
      <c r="F44" s="137"/>
      <c r="G44" s="17">
        <f t="shared" si="9"/>
        <v>0</v>
      </c>
      <c r="H44" s="29">
        <f t="shared" si="10"/>
        <v>0</v>
      </c>
      <c r="I44" s="132"/>
      <c r="J44" s="17">
        <f t="shared" si="11"/>
        <v>0</v>
      </c>
      <c r="K44" s="18">
        <f t="shared" si="12"/>
        <v>0</v>
      </c>
    </row>
    <row r="45" spans="1:11" s="1" customFormat="1" ht="16.5" customHeight="1" hidden="1" thickBot="1">
      <c r="A45" s="4"/>
      <c r="B45" s="40" t="s">
        <v>79</v>
      </c>
      <c r="C45" s="141"/>
      <c r="D45" s="11">
        <f t="shared" si="8"/>
        <v>0</v>
      </c>
      <c r="E45" s="30">
        <f t="shared" si="1"/>
        <v>0</v>
      </c>
      <c r="F45" s="135"/>
      <c r="G45" s="11">
        <f t="shared" si="9"/>
        <v>0</v>
      </c>
      <c r="H45" s="30">
        <f t="shared" si="10"/>
        <v>0</v>
      </c>
      <c r="I45" s="126"/>
      <c r="J45" s="11">
        <f t="shared" si="11"/>
        <v>0</v>
      </c>
      <c r="K45" s="12">
        <f t="shared" si="12"/>
        <v>0</v>
      </c>
    </row>
    <row r="46" spans="1:11" s="1" customFormat="1" ht="18" customHeight="1" hidden="1" thickBot="1">
      <c r="A46" s="93" t="s">
        <v>77</v>
      </c>
      <c r="B46" s="86" t="s">
        <v>63</v>
      </c>
      <c r="C46" s="142"/>
      <c r="D46" s="88">
        <f t="shared" si="8"/>
        <v>0</v>
      </c>
      <c r="E46" s="89">
        <f t="shared" si="1"/>
        <v>0</v>
      </c>
      <c r="F46" s="129"/>
      <c r="G46" s="88">
        <f t="shared" si="9"/>
        <v>0</v>
      </c>
      <c r="H46" s="89">
        <f t="shared" si="10"/>
        <v>0</v>
      </c>
      <c r="I46" s="139"/>
      <c r="J46" s="88">
        <f t="shared" si="11"/>
        <v>0</v>
      </c>
      <c r="K46" s="91">
        <f t="shared" si="12"/>
        <v>0</v>
      </c>
    </row>
    <row r="47" spans="1:11" s="6" customFormat="1" ht="21" customHeight="1" thickBot="1">
      <c r="A47" s="93" t="s">
        <v>29</v>
      </c>
      <c r="B47" s="86" t="s">
        <v>65</v>
      </c>
      <c r="C47" s="142">
        <v>0</v>
      </c>
      <c r="D47" s="88">
        <f t="shared" si="8"/>
        <v>0</v>
      </c>
      <c r="E47" s="89">
        <f t="shared" si="1"/>
        <v>0</v>
      </c>
      <c r="F47" s="145">
        <f aca="true" t="shared" si="13" ref="F47:F60">I47-C47</f>
        <v>36</v>
      </c>
      <c r="G47" s="88">
        <f t="shared" si="9"/>
        <v>0.18691394689567087</v>
      </c>
      <c r="H47" s="89">
        <f t="shared" si="10"/>
        <v>1.361573373676248</v>
      </c>
      <c r="I47" s="139">
        <v>36</v>
      </c>
      <c r="J47" s="88">
        <f t="shared" si="11"/>
        <v>0.17542662781291724</v>
      </c>
      <c r="K47" s="91">
        <f t="shared" si="12"/>
        <v>1.3600302228938421</v>
      </c>
    </row>
    <row r="48" spans="1:11" s="6" customFormat="1" ht="19.5" customHeight="1" thickBot="1">
      <c r="A48" s="92" t="s">
        <v>30</v>
      </c>
      <c r="B48" s="86" t="s">
        <v>66</v>
      </c>
      <c r="C48" s="142">
        <v>0</v>
      </c>
      <c r="D48" s="88">
        <f t="shared" si="8"/>
        <v>0</v>
      </c>
      <c r="E48" s="89">
        <f t="shared" si="1"/>
        <v>0</v>
      </c>
      <c r="F48" s="145">
        <f t="shared" si="13"/>
        <v>19</v>
      </c>
      <c r="G48" s="88">
        <f t="shared" si="9"/>
        <v>0.09864902752827073</v>
      </c>
      <c r="H48" s="89">
        <f t="shared" si="10"/>
        <v>0.7186081694402421</v>
      </c>
      <c r="I48" s="139">
        <v>19</v>
      </c>
      <c r="J48" s="88">
        <f t="shared" si="11"/>
        <v>0.09258627579015077</v>
      </c>
      <c r="K48" s="91">
        <f t="shared" si="12"/>
        <v>0.7177937287495277</v>
      </c>
    </row>
    <row r="49" spans="1:11" s="1" customFormat="1" ht="17.25" customHeight="1">
      <c r="A49" s="4"/>
      <c r="B49" s="37" t="s">
        <v>67</v>
      </c>
      <c r="C49" s="140">
        <v>0</v>
      </c>
      <c r="D49" s="17">
        <f t="shared" si="8"/>
        <v>0</v>
      </c>
      <c r="E49" s="29">
        <f t="shared" si="1"/>
        <v>0</v>
      </c>
      <c r="F49" s="140">
        <f t="shared" si="13"/>
        <v>0</v>
      </c>
      <c r="G49" s="17">
        <f t="shared" si="9"/>
        <v>0</v>
      </c>
      <c r="H49" s="29">
        <f t="shared" si="10"/>
        <v>0</v>
      </c>
      <c r="I49" s="132">
        <v>0</v>
      </c>
      <c r="J49" s="17">
        <f t="shared" si="11"/>
        <v>0</v>
      </c>
      <c r="K49" s="18">
        <f t="shared" si="12"/>
        <v>0</v>
      </c>
    </row>
    <row r="50" spans="1:11" s="1" customFormat="1" ht="12.75">
      <c r="A50" s="4"/>
      <c r="B50" s="35" t="s">
        <v>71</v>
      </c>
      <c r="C50" s="141">
        <v>0</v>
      </c>
      <c r="D50" s="11">
        <f t="shared" si="8"/>
        <v>0</v>
      </c>
      <c r="E50" s="30">
        <f t="shared" si="1"/>
        <v>0</v>
      </c>
      <c r="F50" s="141">
        <f t="shared" si="13"/>
        <v>0</v>
      </c>
      <c r="G50" s="11">
        <f t="shared" si="9"/>
        <v>0</v>
      </c>
      <c r="H50" s="30">
        <f t="shared" si="10"/>
        <v>0</v>
      </c>
      <c r="I50" s="126">
        <v>0</v>
      </c>
      <c r="J50" s="11">
        <f t="shared" si="11"/>
        <v>0</v>
      </c>
      <c r="K50" s="12">
        <f t="shared" si="12"/>
        <v>0</v>
      </c>
    </row>
    <row r="51" spans="1:11" s="1" customFormat="1" ht="15.75" customHeight="1">
      <c r="A51" s="4"/>
      <c r="B51" s="35" t="s">
        <v>68</v>
      </c>
      <c r="C51" s="141">
        <v>0</v>
      </c>
      <c r="D51" s="11">
        <f t="shared" si="8"/>
        <v>0</v>
      </c>
      <c r="E51" s="30">
        <f t="shared" si="1"/>
        <v>0</v>
      </c>
      <c r="F51" s="141">
        <f t="shared" si="13"/>
        <v>0</v>
      </c>
      <c r="G51" s="11">
        <f t="shared" si="9"/>
        <v>0</v>
      </c>
      <c r="H51" s="30">
        <f t="shared" si="10"/>
        <v>0</v>
      </c>
      <c r="I51" s="126">
        <v>0</v>
      </c>
      <c r="J51" s="11">
        <f t="shared" si="11"/>
        <v>0</v>
      </c>
      <c r="K51" s="12">
        <f t="shared" si="12"/>
        <v>0</v>
      </c>
    </row>
    <row r="52" spans="1:11" s="1" customFormat="1" ht="12.75">
      <c r="A52" s="4"/>
      <c r="B52" s="35" t="s">
        <v>72</v>
      </c>
      <c r="C52" s="141">
        <v>0</v>
      </c>
      <c r="D52" s="11">
        <f t="shared" si="8"/>
        <v>0</v>
      </c>
      <c r="E52" s="30">
        <f t="shared" si="1"/>
        <v>0</v>
      </c>
      <c r="F52" s="141">
        <f t="shared" si="13"/>
        <v>0</v>
      </c>
      <c r="G52" s="11">
        <f t="shared" si="9"/>
        <v>0</v>
      </c>
      <c r="H52" s="30">
        <f t="shared" si="10"/>
        <v>0</v>
      </c>
      <c r="I52" s="126">
        <v>0</v>
      </c>
      <c r="J52" s="11">
        <f t="shared" si="11"/>
        <v>0</v>
      </c>
      <c r="K52" s="12">
        <f t="shared" si="12"/>
        <v>0</v>
      </c>
    </row>
    <row r="53" spans="1:11" s="1" customFormat="1" ht="16.5" customHeight="1">
      <c r="A53" s="4"/>
      <c r="B53" s="35" t="s">
        <v>69</v>
      </c>
      <c r="C53" s="141">
        <v>0</v>
      </c>
      <c r="D53" s="11">
        <f t="shared" si="8"/>
        <v>0</v>
      </c>
      <c r="E53" s="30">
        <f t="shared" si="1"/>
        <v>0</v>
      </c>
      <c r="F53" s="141">
        <f t="shared" si="13"/>
        <v>0</v>
      </c>
      <c r="G53" s="11">
        <f t="shared" si="9"/>
        <v>0</v>
      </c>
      <c r="H53" s="30">
        <f t="shared" si="10"/>
        <v>0</v>
      </c>
      <c r="I53" s="126">
        <v>0</v>
      </c>
      <c r="J53" s="11">
        <f t="shared" si="11"/>
        <v>0</v>
      </c>
      <c r="K53" s="12">
        <f t="shared" si="12"/>
        <v>0</v>
      </c>
    </row>
    <row r="54" spans="1:11" s="1" customFormat="1" ht="12" customHeight="1">
      <c r="A54" s="4"/>
      <c r="B54" s="35" t="s">
        <v>73</v>
      </c>
      <c r="C54" s="141">
        <v>0</v>
      </c>
      <c r="D54" s="11">
        <f t="shared" si="8"/>
        <v>0</v>
      </c>
      <c r="E54" s="30">
        <f t="shared" si="1"/>
        <v>0</v>
      </c>
      <c r="F54" s="141">
        <f t="shared" si="13"/>
        <v>0</v>
      </c>
      <c r="G54" s="11">
        <f t="shared" si="9"/>
        <v>0</v>
      </c>
      <c r="H54" s="30">
        <f t="shared" si="10"/>
        <v>0</v>
      </c>
      <c r="I54" s="126">
        <v>0</v>
      </c>
      <c r="J54" s="11">
        <f t="shared" si="11"/>
        <v>0</v>
      </c>
      <c r="K54" s="12">
        <f t="shared" si="12"/>
        <v>0</v>
      </c>
    </row>
    <row r="55" spans="1:11" s="1" customFormat="1" ht="16.5" customHeight="1">
      <c r="A55" s="4"/>
      <c r="B55" s="35" t="s">
        <v>70</v>
      </c>
      <c r="C55" s="141">
        <v>0</v>
      </c>
      <c r="D55" s="11">
        <f t="shared" si="8"/>
        <v>0</v>
      </c>
      <c r="E55" s="30">
        <f t="shared" si="1"/>
        <v>0</v>
      </c>
      <c r="F55" s="141">
        <f t="shared" si="13"/>
        <v>0</v>
      </c>
      <c r="G55" s="11">
        <f t="shared" si="9"/>
        <v>0</v>
      </c>
      <c r="H55" s="30">
        <f t="shared" si="10"/>
        <v>0</v>
      </c>
      <c r="I55" s="126">
        <v>0</v>
      </c>
      <c r="J55" s="11">
        <f t="shared" si="11"/>
        <v>0</v>
      </c>
      <c r="K55" s="12">
        <f t="shared" si="12"/>
        <v>0</v>
      </c>
    </row>
    <row r="56" spans="1:11" s="1" customFormat="1" ht="12.75">
      <c r="A56" s="4"/>
      <c r="B56" s="35" t="s">
        <v>74</v>
      </c>
      <c r="C56" s="141">
        <v>0</v>
      </c>
      <c r="D56" s="11">
        <f t="shared" si="8"/>
        <v>0</v>
      </c>
      <c r="E56" s="30">
        <f t="shared" si="1"/>
        <v>0</v>
      </c>
      <c r="F56" s="141">
        <f t="shared" si="13"/>
        <v>0</v>
      </c>
      <c r="G56" s="11">
        <f t="shared" si="9"/>
        <v>0</v>
      </c>
      <c r="H56" s="30">
        <f t="shared" si="10"/>
        <v>0</v>
      </c>
      <c r="I56" s="126">
        <v>0</v>
      </c>
      <c r="J56" s="11">
        <f t="shared" si="11"/>
        <v>0</v>
      </c>
      <c r="K56" s="12">
        <f t="shared" si="12"/>
        <v>0</v>
      </c>
    </row>
    <row r="57" spans="1:11" s="1" customFormat="1" ht="13.5" thickBot="1">
      <c r="A57" s="4"/>
      <c r="B57" s="35" t="s">
        <v>33</v>
      </c>
      <c r="C57" s="146">
        <v>0</v>
      </c>
      <c r="D57" s="11">
        <f t="shared" si="8"/>
        <v>0</v>
      </c>
      <c r="E57" s="30">
        <f t="shared" si="1"/>
        <v>0</v>
      </c>
      <c r="F57" s="251">
        <f t="shared" si="13"/>
        <v>0</v>
      </c>
      <c r="G57" s="11">
        <f t="shared" si="9"/>
        <v>0</v>
      </c>
      <c r="H57" s="30">
        <f t="shared" si="10"/>
        <v>0</v>
      </c>
      <c r="I57" s="126">
        <v>0</v>
      </c>
      <c r="J57" s="11">
        <f t="shared" si="11"/>
        <v>0</v>
      </c>
      <c r="K57" s="12">
        <f t="shared" si="12"/>
        <v>0</v>
      </c>
    </row>
    <row r="58" spans="1:11" s="6" customFormat="1" ht="21" customHeight="1" thickBot="1">
      <c r="A58" s="93" t="s">
        <v>88</v>
      </c>
      <c r="B58" s="86" t="s">
        <v>87</v>
      </c>
      <c r="C58" s="87">
        <v>0</v>
      </c>
      <c r="D58" s="88">
        <f t="shared" si="8"/>
        <v>0</v>
      </c>
      <c r="E58" s="89">
        <f>IF(C$58=0,0,C58*100/C$58)</f>
        <v>0</v>
      </c>
      <c r="F58" s="100">
        <f t="shared" si="13"/>
        <v>0</v>
      </c>
      <c r="G58" s="88">
        <f t="shared" si="9"/>
        <v>0</v>
      </c>
      <c r="H58" s="89">
        <f t="shared" si="10"/>
        <v>0</v>
      </c>
      <c r="I58" s="139">
        <v>0</v>
      </c>
      <c r="J58" s="88">
        <f t="shared" si="11"/>
        <v>0</v>
      </c>
      <c r="K58" s="91">
        <f>I58*100/I$61</f>
        <v>0</v>
      </c>
    </row>
    <row r="59" spans="1:11" s="1" customFormat="1" ht="12.75">
      <c r="A59" s="4"/>
      <c r="B59" s="37" t="s">
        <v>89</v>
      </c>
      <c r="C59" s="109">
        <v>0</v>
      </c>
      <c r="D59" s="17">
        <f t="shared" si="8"/>
        <v>0</v>
      </c>
      <c r="E59" s="29">
        <f>IF(C$58=0,0,C59*100/C$58)</f>
        <v>0</v>
      </c>
      <c r="F59" s="109">
        <f t="shared" si="13"/>
        <v>0</v>
      </c>
      <c r="G59" s="17">
        <f t="shared" si="9"/>
        <v>0</v>
      </c>
      <c r="H59" s="29">
        <f t="shared" si="10"/>
        <v>0</v>
      </c>
      <c r="I59" s="132">
        <v>0</v>
      </c>
      <c r="J59" s="17">
        <f t="shared" si="11"/>
        <v>0</v>
      </c>
      <c r="K59" s="18">
        <f>I59*100/I$61</f>
        <v>0</v>
      </c>
    </row>
    <row r="60" spans="1:11" s="1" customFormat="1" ht="13.5" thickBot="1">
      <c r="A60" s="22"/>
      <c r="B60" s="227" t="s">
        <v>90</v>
      </c>
      <c r="C60" s="113">
        <v>0</v>
      </c>
      <c r="D60" s="17">
        <f t="shared" si="8"/>
        <v>0</v>
      </c>
      <c r="E60" s="29">
        <f>IF(C$58=0,0,C60*100/C$58)</f>
        <v>0</v>
      </c>
      <c r="F60" s="81">
        <f t="shared" si="13"/>
        <v>0</v>
      </c>
      <c r="G60" s="17">
        <f t="shared" si="9"/>
        <v>0</v>
      </c>
      <c r="H60" s="29">
        <f t="shared" si="10"/>
        <v>0</v>
      </c>
      <c r="I60" s="132">
        <v>0</v>
      </c>
      <c r="J60" s="17">
        <f t="shared" si="11"/>
        <v>0</v>
      </c>
      <c r="K60" s="18">
        <f>I60*100/I$61</f>
        <v>0</v>
      </c>
    </row>
    <row r="61" spans="1:11" s="6" customFormat="1" ht="18.75" customHeight="1" thickBot="1">
      <c r="A61" s="154"/>
      <c r="B61" s="138" t="s">
        <v>22</v>
      </c>
      <c r="C61" s="142">
        <f>C48+C47+C46+C43+C38+C34+C33+C32+C27+C22+C18+C17+C16+C14+C13+C11+C10+C8+C5+C58</f>
        <v>3</v>
      </c>
      <c r="D61" s="204">
        <f t="shared" si="8"/>
        <v>0.08548469823901522</v>
      </c>
      <c r="E61" s="89"/>
      <c r="F61" s="139">
        <f>F48+F47+F46+F43+F38+F34+F33+F32+F27+F22+F18+F17+F16+F14+F13+F11+F10+F8+F5+F58</f>
        <v>2644</v>
      </c>
      <c r="G61" s="204">
        <f t="shared" si="9"/>
        <v>13.727790988670938</v>
      </c>
      <c r="H61" s="89"/>
      <c r="I61" s="139">
        <f>I48+I47+I46+I43+I38+I34+I33+I32+I27+I22+I18+I17+I16+I14+I13+I11+I10+I8+I5+I58</f>
        <v>2647</v>
      </c>
      <c r="J61" s="204">
        <f t="shared" si="11"/>
        <v>12.89873010613311</v>
      </c>
      <c r="K61" s="91"/>
    </row>
  </sheetData>
  <sheetProtection/>
  <mergeCells count="3"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63"/>
  <sheetViews>
    <sheetView showZeros="0" tabSelected="1" zoomScale="95" zoomScaleNormal="95" zoomScalePageLayoutView="0" workbookViewId="0" topLeftCell="A1">
      <pane ySplit="4" topLeftCell="A5" activePane="bottomLeft" state="frozen"/>
      <selection pane="topLeft" activeCell="C7" sqref="C7"/>
      <selection pane="bottomLeft" activeCell="D2" sqref="D2:J2"/>
    </sheetView>
  </sheetViews>
  <sheetFormatPr defaultColWidth="9.00390625" defaultRowHeight="12.75"/>
  <cols>
    <col min="1" max="1" width="5.50390625" style="0" customWidth="1"/>
    <col min="2" max="2" width="49.625" style="0" customWidth="1"/>
    <col min="3" max="3" width="10.375" style="0" customWidth="1"/>
    <col min="4" max="4" width="11.00390625" style="0" customWidth="1"/>
    <col min="5" max="5" width="8.50390625" style="0" customWidth="1"/>
    <col min="6" max="6" width="10.125" style="0" customWidth="1"/>
    <col min="7" max="7" width="10.50390625" style="0" customWidth="1"/>
    <col min="8" max="8" width="8.50390625" style="0" customWidth="1"/>
    <col min="9" max="9" width="9.375" style="0" customWidth="1"/>
    <col min="10" max="10" width="10.50390625" style="0" customWidth="1"/>
    <col min="11" max="11" width="8.125" style="0" customWidth="1"/>
  </cols>
  <sheetData>
    <row r="1" spans="1:11" ht="38.25" customHeight="1">
      <c r="A1" s="274" t="s">
        <v>102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2:11" s="6" customFormat="1" ht="24" customHeight="1" thickBot="1">
      <c r="B2" s="202"/>
      <c r="C2" s="202"/>
      <c r="D2" s="224">
        <v>31024</v>
      </c>
      <c r="E2" s="225"/>
      <c r="F2" s="225"/>
      <c r="G2" s="224">
        <v>174190</v>
      </c>
      <c r="H2" s="2"/>
      <c r="I2" s="2"/>
      <c r="J2" s="224">
        <v>205214</v>
      </c>
      <c r="K2" s="2"/>
    </row>
    <row r="3" spans="1:11" ht="14.25" customHeight="1">
      <c r="A3" s="49" t="s">
        <v>0</v>
      </c>
      <c r="B3" s="272" t="s">
        <v>5</v>
      </c>
      <c r="C3" s="170" t="s">
        <v>1</v>
      </c>
      <c r="D3" s="171"/>
      <c r="E3" s="171"/>
      <c r="F3" s="170" t="s">
        <v>2</v>
      </c>
      <c r="G3" s="171"/>
      <c r="H3" s="171"/>
      <c r="I3" s="170" t="s">
        <v>3</v>
      </c>
      <c r="J3" s="171"/>
      <c r="K3" s="172"/>
    </row>
    <row r="4" spans="1:11" ht="34.5" customHeight="1" thickBot="1">
      <c r="A4" s="50" t="s">
        <v>4</v>
      </c>
      <c r="B4" s="273"/>
      <c r="C4" s="173" t="s">
        <v>6</v>
      </c>
      <c r="D4" s="174" t="s">
        <v>7</v>
      </c>
      <c r="E4" s="175" t="s">
        <v>8</v>
      </c>
      <c r="F4" s="173" t="s">
        <v>6</v>
      </c>
      <c r="G4" s="174" t="s">
        <v>7</v>
      </c>
      <c r="H4" s="175" t="s">
        <v>8</v>
      </c>
      <c r="I4" s="173" t="s">
        <v>6</v>
      </c>
      <c r="J4" s="174" t="s">
        <v>7</v>
      </c>
      <c r="K4" s="176" t="s">
        <v>8</v>
      </c>
    </row>
    <row r="5" spans="1:11" s="6" customFormat="1" ht="18" customHeight="1" thickBot="1">
      <c r="A5" s="108" t="s">
        <v>9</v>
      </c>
      <c r="B5" s="94" t="s">
        <v>26</v>
      </c>
      <c r="C5" s="129">
        <f>SUM('Област2022 - многопрофилни болн:КОЦ'!C5)</f>
        <v>113</v>
      </c>
      <c r="D5" s="101">
        <f aca="true" t="shared" si="0" ref="D5:D36">C5*1000/$D$2</f>
        <v>3.642341413099536</v>
      </c>
      <c r="E5" s="102">
        <f aca="true" t="shared" si="1" ref="E5:E36">IF(C$61=0,0,C5*100/C$61)</f>
        <v>2.9910005293806248</v>
      </c>
      <c r="F5" s="129">
        <f>SUM('Област2022 - многопрофилни болн:КОЦ'!F5)</f>
        <v>456</v>
      </c>
      <c r="G5" s="101">
        <f aca="true" t="shared" si="2" ref="G5:G36">F5*1000/$G$2</f>
        <v>2.6178311039669326</v>
      </c>
      <c r="H5" s="102">
        <f aca="true" t="shared" si="3" ref="H5:H36">IF(F$61=0,0,F5*100/F$61)</f>
        <v>1.4564502219809001</v>
      </c>
      <c r="I5" s="129">
        <f aca="true" t="shared" si="4" ref="I5:I36">SUM(C5,F5)</f>
        <v>569</v>
      </c>
      <c r="J5" s="101">
        <f aca="true" t="shared" si="5" ref="J5:J36">I5*1000/$J$2</f>
        <v>2.7727153118208308</v>
      </c>
      <c r="K5" s="177">
        <f aca="true" t="shared" si="6" ref="K5:K36">IF(I$61=0,0,I5*100/I$61)</f>
        <v>1.6216832445065124</v>
      </c>
    </row>
    <row r="6" spans="1:11" s="7" customFormat="1" ht="17.25" customHeight="1">
      <c r="A6" s="4"/>
      <c r="B6" s="37" t="s">
        <v>36</v>
      </c>
      <c r="C6" s="162">
        <f>SUM('Област2022 - многопрофилни болн:КОЦ'!C6)</f>
        <v>97</v>
      </c>
      <c r="D6" s="51">
        <f t="shared" si="0"/>
        <v>3.126611655492522</v>
      </c>
      <c r="E6" s="33">
        <f t="shared" si="1"/>
        <v>2.567496029645315</v>
      </c>
      <c r="F6" s="162">
        <f>SUM('Област2022 - многопрофилни болн:КОЦ'!F6)</f>
        <v>211</v>
      </c>
      <c r="G6" s="23">
        <f t="shared" si="2"/>
        <v>1.2113209713531201</v>
      </c>
      <c r="H6" s="33">
        <f t="shared" si="3"/>
        <v>0.6739276246446708</v>
      </c>
      <c r="I6" s="165">
        <f t="shared" si="4"/>
        <v>308</v>
      </c>
      <c r="J6" s="23">
        <f t="shared" si="5"/>
        <v>1.500872260177181</v>
      </c>
      <c r="K6" s="52">
        <f t="shared" si="6"/>
        <v>0.877817995268903</v>
      </c>
    </row>
    <row r="7" spans="1:11" s="7" customFormat="1" ht="18.75" customHeight="1" thickBot="1">
      <c r="A7" s="4"/>
      <c r="B7" s="36" t="s">
        <v>37</v>
      </c>
      <c r="C7" s="167">
        <f>SUM('Област2022 - многопрофилни болн:КОЦ'!C7)</f>
        <v>0</v>
      </c>
      <c r="D7" s="51">
        <f t="shared" si="0"/>
        <v>0</v>
      </c>
      <c r="E7" s="33">
        <f t="shared" si="1"/>
        <v>0</v>
      </c>
      <c r="F7" s="163">
        <f>SUM('Област2022 - многопрофилни болн:КОЦ'!F7)</f>
        <v>35</v>
      </c>
      <c r="G7" s="53">
        <f t="shared" si="2"/>
        <v>0.20093001894483037</v>
      </c>
      <c r="H7" s="31">
        <f t="shared" si="3"/>
        <v>0.11178894247660418</v>
      </c>
      <c r="I7" s="168">
        <f t="shared" si="4"/>
        <v>35</v>
      </c>
      <c r="J7" s="53">
        <f t="shared" si="5"/>
        <v>0.1705536659292251</v>
      </c>
      <c r="K7" s="52">
        <f t="shared" si="6"/>
        <v>0.0997520449169208</v>
      </c>
    </row>
    <row r="8" spans="1:11" s="6" customFormat="1" ht="18" customHeight="1" thickBot="1">
      <c r="A8" s="108" t="s">
        <v>10</v>
      </c>
      <c r="B8" s="94" t="s">
        <v>38</v>
      </c>
      <c r="C8" s="129">
        <f>SUM('Област2022 - многопрофилни болн:КОЦ'!C8)</f>
        <v>4</v>
      </c>
      <c r="D8" s="101">
        <f t="shared" si="0"/>
        <v>0.12893243940175347</v>
      </c>
      <c r="E8" s="102">
        <f t="shared" si="1"/>
        <v>0.10587612493382742</v>
      </c>
      <c r="F8" s="129">
        <f>SUM('Област2022 - многопрофилни болн:КОЦ'!F8)</f>
        <v>2668</v>
      </c>
      <c r="G8" s="101">
        <f t="shared" si="2"/>
        <v>15.316608301280212</v>
      </c>
      <c r="H8" s="102">
        <f t="shared" si="3"/>
        <v>8.521511386502283</v>
      </c>
      <c r="I8" s="129">
        <f t="shared" si="4"/>
        <v>2672</v>
      </c>
      <c r="J8" s="101">
        <f t="shared" si="5"/>
        <v>13.020554153225413</v>
      </c>
      <c r="K8" s="177">
        <f t="shared" si="6"/>
        <v>7.6153561148003535</v>
      </c>
    </row>
    <row r="9" spans="1:11" s="7" customFormat="1" ht="15" customHeight="1" thickBot="1">
      <c r="A9" s="15"/>
      <c r="B9" s="37" t="s">
        <v>39</v>
      </c>
      <c r="C9" s="164">
        <f>SUM('Област2022 - многопрофилни болн:КОЦ'!C9)</f>
        <v>0</v>
      </c>
      <c r="D9" s="51">
        <f t="shared" si="0"/>
        <v>0</v>
      </c>
      <c r="E9" s="54">
        <f t="shared" si="1"/>
        <v>0</v>
      </c>
      <c r="F9" s="164">
        <f>SUM('Област2022 - многопрофилни болн:КОЦ'!F9)</f>
        <v>2111</v>
      </c>
      <c r="G9" s="51">
        <f t="shared" si="2"/>
        <v>12.11895057121534</v>
      </c>
      <c r="H9" s="55">
        <f t="shared" si="3"/>
        <v>6.742470216231754</v>
      </c>
      <c r="I9" s="165">
        <f t="shared" si="4"/>
        <v>2111</v>
      </c>
      <c r="J9" s="51">
        <f t="shared" si="5"/>
        <v>10.28682253647412</v>
      </c>
      <c r="K9" s="56">
        <f t="shared" si="6"/>
        <v>6.016473337703423</v>
      </c>
    </row>
    <row r="10" spans="1:11" s="6" customFormat="1" ht="20.25" customHeight="1" thickBot="1">
      <c r="A10" s="85" t="s">
        <v>11</v>
      </c>
      <c r="B10" s="86" t="s">
        <v>40</v>
      </c>
      <c r="C10" s="129">
        <f>SUM('Област2022 - многопрофилни болн:КОЦ'!C10)</f>
        <v>0</v>
      </c>
      <c r="D10" s="101">
        <f t="shared" si="0"/>
        <v>0</v>
      </c>
      <c r="E10" s="102">
        <f t="shared" si="1"/>
        <v>0</v>
      </c>
      <c r="F10" s="129">
        <f>SUM('Област2022 - многопрофилни болн:КОЦ'!F10)</f>
        <v>182</v>
      </c>
      <c r="G10" s="101">
        <f t="shared" si="2"/>
        <v>1.0448360985131178</v>
      </c>
      <c r="H10" s="102">
        <f t="shared" si="3"/>
        <v>0.5813025008783417</v>
      </c>
      <c r="I10" s="129">
        <f t="shared" si="4"/>
        <v>182</v>
      </c>
      <c r="J10" s="101">
        <f t="shared" si="5"/>
        <v>0.8868790628319705</v>
      </c>
      <c r="K10" s="177">
        <f t="shared" si="6"/>
        <v>0.5187106335679882</v>
      </c>
    </row>
    <row r="11" spans="1:11" s="7" customFormat="1" ht="27.75" customHeight="1" thickBot="1">
      <c r="A11" s="92" t="s">
        <v>12</v>
      </c>
      <c r="B11" s="136" t="s">
        <v>41</v>
      </c>
      <c r="C11" s="129">
        <f>SUM('Област2022 - многопрофилни болн:КОЦ'!C11)</f>
        <v>5</v>
      </c>
      <c r="D11" s="101">
        <f t="shared" si="0"/>
        <v>0.16116554925219184</v>
      </c>
      <c r="E11" s="185">
        <f t="shared" si="1"/>
        <v>0.1323451561672843</v>
      </c>
      <c r="F11" s="129">
        <f>SUM('Област2022 - многопрофилни болн:КОЦ'!F11)</f>
        <v>664</v>
      </c>
      <c r="G11" s="184">
        <f t="shared" si="2"/>
        <v>3.8119295022676387</v>
      </c>
      <c r="H11" s="102">
        <f t="shared" si="3"/>
        <v>2.1207959372704335</v>
      </c>
      <c r="I11" s="178">
        <f t="shared" si="4"/>
        <v>669</v>
      </c>
      <c r="J11" s="184">
        <f t="shared" si="5"/>
        <v>3.2600115001900454</v>
      </c>
      <c r="K11" s="186">
        <f t="shared" si="6"/>
        <v>1.906689087126286</v>
      </c>
    </row>
    <row r="12" spans="1:11" s="6" customFormat="1" ht="14.25" customHeight="1" thickBot="1">
      <c r="A12" s="16"/>
      <c r="B12" s="38" t="s">
        <v>78</v>
      </c>
      <c r="C12" s="164">
        <f>SUM('Област2022 - многопрофилни болн:КОЦ'!C12)</f>
        <v>5</v>
      </c>
      <c r="D12" s="57">
        <f t="shared" si="0"/>
        <v>0.16116554925219184</v>
      </c>
      <c r="E12" s="58">
        <f t="shared" si="1"/>
        <v>0.1323451561672843</v>
      </c>
      <c r="F12" s="164">
        <f>SUM('Област2022 - многопрофилни болн:КОЦ'!F12)</f>
        <v>659</v>
      </c>
      <c r="G12" s="57">
        <f t="shared" si="2"/>
        <v>3.783225213846949</v>
      </c>
      <c r="H12" s="31">
        <f t="shared" si="3"/>
        <v>2.104826088345204</v>
      </c>
      <c r="I12" s="163">
        <f t="shared" si="4"/>
        <v>664</v>
      </c>
      <c r="J12" s="57">
        <f t="shared" si="5"/>
        <v>3.235646690771585</v>
      </c>
      <c r="K12" s="59">
        <f t="shared" si="6"/>
        <v>1.8924387949952974</v>
      </c>
    </row>
    <row r="13" spans="1:11" s="6" customFormat="1" ht="14.25" customHeight="1" thickBot="1">
      <c r="A13" s="93" t="s">
        <v>13</v>
      </c>
      <c r="B13" s="94" t="s">
        <v>42</v>
      </c>
      <c r="C13" s="203">
        <f>SUM('Област2022 - многопрофилни болн:КОЦ'!C13)</f>
        <v>1</v>
      </c>
      <c r="D13" s="101">
        <f t="shared" si="0"/>
        <v>0.03223310985043837</v>
      </c>
      <c r="E13" s="102">
        <f t="shared" si="1"/>
        <v>0.026469031233456855</v>
      </c>
      <c r="F13" s="129">
        <f>SUM('Област2022 - многопрофилни болн:КОЦ'!F13)</f>
        <v>1563</v>
      </c>
      <c r="G13" s="101">
        <f t="shared" si="2"/>
        <v>8.97296056030771</v>
      </c>
      <c r="H13" s="102">
        <f t="shared" si="3"/>
        <v>4.992174774026638</v>
      </c>
      <c r="I13" s="129">
        <f t="shared" si="4"/>
        <v>1564</v>
      </c>
      <c r="J13" s="101">
        <f t="shared" si="5"/>
        <v>7.621312386094516</v>
      </c>
      <c r="K13" s="177">
        <f t="shared" si="6"/>
        <v>4.457491378573261</v>
      </c>
    </row>
    <row r="14" spans="1:11" s="8" customFormat="1" ht="16.5" customHeight="1" thickBot="1">
      <c r="A14" s="93" t="s">
        <v>14</v>
      </c>
      <c r="B14" s="86" t="s">
        <v>43</v>
      </c>
      <c r="C14" s="129">
        <f>SUM('Област2022 - многопрофилни болн:КОЦ'!C14)</f>
        <v>1</v>
      </c>
      <c r="D14" s="184">
        <f t="shared" si="0"/>
        <v>0.03223310985043837</v>
      </c>
      <c r="E14" s="185">
        <f t="shared" si="1"/>
        <v>0.026469031233456855</v>
      </c>
      <c r="F14" s="129">
        <f>SUM('Област2022 - многопрофилни болн:КОЦ'!F14)</f>
        <v>869</v>
      </c>
      <c r="G14" s="184">
        <f t="shared" si="2"/>
        <v>4.988805327515931</v>
      </c>
      <c r="H14" s="102">
        <f t="shared" si="3"/>
        <v>2.775559743204829</v>
      </c>
      <c r="I14" s="178">
        <f t="shared" si="4"/>
        <v>870</v>
      </c>
      <c r="J14" s="184">
        <f t="shared" si="5"/>
        <v>4.239476838812167</v>
      </c>
      <c r="K14" s="186">
        <f t="shared" si="6"/>
        <v>2.4795508307920313</v>
      </c>
    </row>
    <row r="15" spans="1:11" s="7" customFormat="1" ht="14.25" customHeight="1" thickBot="1">
      <c r="A15" s="22"/>
      <c r="B15" s="43" t="s">
        <v>44</v>
      </c>
      <c r="C15" s="164">
        <f>SUM('Област2022 - многопрофилни болн:КОЦ'!C15)</f>
        <v>0</v>
      </c>
      <c r="D15" s="57">
        <f t="shared" si="0"/>
        <v>0</v>
      </c>
      <c r="E15" s="58">
        <f t="shared" si="1"/>
        <v>0</v>
      </c>
      <c r="F15" s="164">
        <f>SUM('Област2022 - многопрофилни болн:КОЦ'!F15)</f>
        <v>38</v>
      </c>
      <c r="G15" s="57">
        <f t="shared" si="2"/>
        <v>0.21815259199724438</v>
      </c>
      <c r="H15" s="31">
        <f t="shared" si="3"/>
        <v>0.12137085183174168</v>
      </c>
      <c r="I15" s="163">
        <f t="shared" si="4"/>
        <v>38</v>
      </c>
      <c r="J15" s="57">
        <f t="shared" si="5"/>
        <v>0.18517255158030155</v>
      </c>
      <c r="K15" s="59">
        <f t="shared" si="6"/>
        <v>0.10830222019551401</v>
      </c>
    </row>
    <row r="16" spans="1:11" s="7" customFormat="1" ht="18" customHeight="1" thickBot="1">
      <c r="A16" s="182" t="s">
        <v>15</v>
      </c>
      <c r="B16" s="94" t="s">
        <v>27</v>
      </c>
      <c r="C16" s="129">
        <f>SUM('Област2022 - многопрофилни болн:КОЦ'!C16)</f>
        <v>14</v>
      </c>
      <c r="D16" s="184">
        <f t="shared" si="0"/>
        <v>0.45126353790613716</v>
      </c>
      <c r="E16" s="185">
        <f t="shared" si="1"/>
        <v>0.370566437268396</v>
      </c>
      <c r="F16" s="129">
        <f>SUM('Област2022 - многопрофилни болн:КОЦ'!F16)</f>
        <v>972</v>
      </c>
      <c r="G16" s="184">
        <f t="shared" si="2"/>
        <v>5.580113668982146</v>
      </c>
      <c r="H16" s="102">
        <f t="shared" si="3"/>
        <v>3.10453863106455</v>
      </c>
      <c r="I16" s="178">
        <f t="shared" si="4"/>
        <v>986</v>
      </c>
      <c r="J16" s="184">
        <f t="shared" si="5"/>
        <v>4.804740417320455</v>
      </c>
      <c r="K16" s="186">
        <f t="shared" si="6"/>
        <v>2.810157608230969</v>
      </c>
    </row>
    <row r="17" spans="1:11" s="7" customFormat="1" ht="18" customHeight="1" thickBot="1">
      <c r="A17" s="183" t="s">
        <v>16</v>
      </c>
      <c r="B17" s="86" t="s">
        <v>45</v>
      </c>
      <c r="C17" s="129">
        <f>SUM('Област2022 - многопрофилни болн:КОЦ'!C17)</f>
        <v>3</v>
      </c>
      <c r="D17" s="187">
        <f t="shared" si="0"/>
        <v>0.0966993295513151</v>
      </c>
      <c r="E17" s="188">
        <f t="shared" si="1"/>
        <v>0.07940709370037057</v>
      </c>
      <c r="F17" s="129">
        <f>SUM('Област2022 - многопрофилни болн:КОЦ'!F17)</f>
        <v>406</v>
      </c>
      <c r="G17" s="187">
        <f t="shared" si="2"/>
        <v>2.330788219760032</v>
      </c>
      <c r="H17" s="189">
        <f t="shared" si="3"/>
        <v>1.2967517327286084</v>
      </c>
      <c r="I17" s="180">
        <f t="shared" si="4"/>
        <v>409</v>
      </c>
      <c r="J17" s="187">
        <f t="shared" si="5"/>
        <v>1.9930414104300875</v>
      </c>
      <c r="K17" s="190">
        <f t="shared" si="6"/>
        <v>1.1656738963148745</v>
      </c>
    </row>
    <row r="18" spans="1:11" s="6" customFormat="1" ht="15.75" customHeight="1" thickBot="1">
      <c r="A18" s="93" t="s">
        <v>17</v>
      </c>
      <c r="B18" s="136" t="s">
        <v>46</v>
      </c>
      <c r="C18" s="129">
        <f>SUM('Област2022 - многопрофилни болн:КОЦ'!C18)</f>
        <v>0</v>
      </c>
      <c r="D18" s="101">
        <f t="shared" si="0"/>
        <v>0</v>
      </c>
      <c r="E18" s="102">
        <f t="shared" si="1"/>
        <v>0</v>
      </c>
      <c r="F18" s="129">
        <f>SUM('Област2022 - многопрофилни болн:КОЦ'!F18)</f>
        <v>7014</v>
      </c>
      <c r="G18" s="101">
        <f t="shared" si="2"/>
        <v>40.266375796544004</v>
      </c>
      <c r="H18" s="102">
        <f t="shared" si="3"/>
        <v>22.402504072311476</v>
      </c>
      <c r="I18" s="129">
        <f t="shared" si="4"/>
        <v>7014</v>
      </c>
      <c r="J18" s="101">
        <f t="shared" si="5"/>
        <v>34.17895465221671</v>
      </c>
      <c r="K18" s="177">
        <f t="shared" si="6"/>
        <v>19.99030980135093</v>
      </c>
    </row>
    <row r="19" spans="1:11" s="7" customFormat="1" ht="12.75" customHeight="1">
      <c r="A19" s="4"/>
      <c r="B19" s="37" t="s">
        <v>47</v>
      </c>
      <c r="C19" s="162">
        <f>SUM('Област2022 - многопрофилни болн:КОЦ'!C19)</f>
        <v>0</v>
      </c>
      <c r="D19" s="51">
        <f t="shared" si="0"/>
        <v>0</v>
      </c>
      <c r="E19" s="54">
        <f t="shared" si="1"/>
        <v>0</v>
      </c>
      <c r="F19" s="162">
        <f>SUM('Област2022 - многопрофилни болн:КОЦ'!F19)</f>
        <v>0</v>
      </c>
      <c r="G19" s="51">
        <f t="shared" si="2"/>
        <v>0</v>
      </c>
      <c r="H19" s="33">
        <f t="shared" si="3"/>
        <v>0</v>
      </c>
      <c r="I19" s="165">
        <f t="shared" si="4"/>
        <v>0</v>
      </c>
      <c r="J19" s="51">
        <f t="shared" si="5"/>
        <v>0</v>
      </c>
      <c r="K19" s="56">
        <f t="shared" si="6"/>
        <v>0</v>
      </c>
    </row>
    <row r="20" spans="1:11" s="7" customFormat="1" ht="14.25" customHeight="1">
      <c r="A20" s="4"/>
      <c r="B20" s="35" t="s">
        <v>48</v>
      </c>
      <c r="C20" s="166">
        <f>SUM('Област2022 - многопрофилни болн:КОЦ'!C20)</f>
        <v>0</v>
      </c>
      <c r="D20" s="60">
        <f t="shared" si="0"/>
        <v>0</v>
      </c>
      <c r="E20" s="61">
        <f t="shared" si="1"/>
        <v>0</v>
      </c>
      <c r="F20" s="166">
        <f>SUM('Област2022 - многопрофилни болн:КОЦ'!F20)</f>
        <v>2544</v>
      </c>
      <c r="G20" s="60">
        <f t="shared" si="2"/>
        <v>14.604741948447097</v>
      </c>
      <c r="H20" s="34">
        <f t="shared" si="3"/>
        <v>8.1254591331566</v>
      </c>
      <c r="I20" s="166">
        <f t="shared" si="4"/>
        <v>2544</v>
      </c>
      <c r="J20" s="60">
        <f t="shared" si="5"/>
        <v>12.39681503211282</v>
      </c>
      <c r="K20" s="62">
        <f t="shared" si="6"/>
        <v>7.250548636247043</v>
      </c>
    </row>
    <row r="21" spans="1:11" s="7" customFormat="1" ht="15" customHeight="1" thickBot="1">
      <c r="A21" s="4"/>
      <c r="B21" s="35" t="s">
        <v>49</v>
      </c>
      <c r="C21" s="167">
        <f>SUM('Област2022 - многопрофилни болн:КОЦ'!C21)</f>
        <v>0</v>
      </c>
      <c r="D21" s="51">
        <f t="shared" si="0"/>
        <v>0</v>
      </c>
      <c r="E21" s="54">
        <f t="shared" si="1"/>
        <v>0</v>
      </c>
      <c r="F21" s="163">
        <f>SUM('Област2022 - многопрофилни болн:КОЦ'!F21)</f>
        <v>970</v>
      </c>
      <c r="G21" s="51">
        <f t="shared" si="2"/>
        <v>5.5686319536138695</v>
      </c>
      <c r="H21" s="31">
        <f t="shared" si="3"/>
        <v>3.0981506914944585</v>
      </c>
      <c r="I21" s="165">
        <f t="shared" si="4"/>
        <v>970</v>
      </c>
      <c r="J21" s="51">
        <f t="shared" si="5"/>
        <v>4.726773027181381</v>
      </c>
      <c r="K21" s="56">
        <f t="shared" si="6"/>
        <v>2.7645566734118048</v>
      </c>
    </row>
    <row r="22" spans="1:11" s="6" customFormat="1" ht="12.75" customHeight="1" thickBot="1">
      <c r="A22" s="93" t="s">
        <v>28</v>
      </c>
      <c r="B22" s="86" t="s">
        <v>50</v>
      </c>
      <c r="C22" s="129">
        <f>SUM('Област2022 - многопрофилни болн:КОЦ'!C22)</f>
        <v>1959</v>
      </c>
      <c r="D22" s="101">
        <f t="shared" si="0"/>
        <v>63.14466219700877</v>
      </c>
      <c r="E22" s="102">
        <f t="shared" si="1"/>
        <v>51.85283218634198</v>
      </c>
      <c r="F22" s="129">
        <f>SUM('Област2022 - многопрофилни болн:КОЦ'!F22)</f>
        <v>3086</v>
      </c>
      <c r="G22" s="101">
        <f t="shared" si="2"/>
        <v>17.716286813249898</v>
      </c>
      <c r="H22" s="102">
        <f t="shared" si="3"/>
        <v>9.856590756651443</v>
      </c>
      <c r="I22" s="129">
        <f t="shared" si="4"/>
        <v>5045</v>
      </c>
      <c r="J22" s="101">
        <f t="shared" si="5"/>
        <v>24.584092703226876</v>
      </c>
      <c r="K22" s="177">
        <f t="shared" si="6"/>
        <v>14.378544760167584</v>
      </c>
    </row>
    <row r="23" spans="1:11" s="7" customFormat="1" ht="15.75" customHeight="1">
      <c r="A23" s="4"/>
      <c r="B23" s="37" t="s">
        <v>51</v>
      </c>
      <c r="C23" s="162">
        <f>SUM('Област2022 - многопрофилни болн:КОЦ'!C23)</f>
        <v>190</v>
      </c>
      <c r="D23" s="51">
        <f t="shared" si="0"/>
        <v>6.12429087158329</v>
      </c>
      <c r="E23" s="33">
        <f t="shared" si="1"/>
        <v>5.029115934356803</v>
      </c>
      <c r="F23" s="162">
        <f>SUM('Област2022 - многопрофилни болн:КОЦ'!F23)</f>
        <v>65</v>
      </c>
      <c r="G23" s="23">
        <f t="shared" si="2"/>
        <v>0.3731557494689707</v>
      </c>
      <c r="H23" s="63">
        <f t="shared" si="3"/>
        <v>0.20760803602797917</v>
      </c>
      <c r="I23" s="165">
        <f t="shared" si="4"/>
        <v>255</v>
      </c>
      <c r="J23" s="23">
        <f t="shared" si="5"/>
        <v>1.242605280341497</v>
      </c>
      <c r="K23" s="52">
        <f t="shared" si="6"/>
        <v>0.7267648986804229</v>
      </c>
    </row>
    <row r="24" spans="1:11" s="7" customFormat="1" ht="15.75" customHeight="1">
      <c r="A24" s="4"/>
      <c r="B24" s="35" t="s">
        <v>52</v>
      </c>
      <c r="C24" s="166">
        <f>SUM('Област2022 - многопрофилни болн:КОЦ'!C24)</f>
        <v>591</v>
      </c>
      <c r="D24" s="60">
        <f t="shared" si="0"/>
        <v>19.049767921609078</v>
      </c>
      <c r="E24" s="34">
        <f t="shared" si="1"/>
        <v>15.643197458973</v>
      </c>
      <c r="F24" s="166">
        <f>SUM('Област2022 - многопрофилни болн:КОЦ'!F24)</f>
        <v>1363</v>
      </c>
      <c r="G24" s="25">
        <f t="shared" si="2"/>
        <v>7.824789023480108</v>
      </c>
      <c r="H24" s="64">
        <f t="shared" si="3"/>
        <v>4.353380817017471</v>
      </c>
      <c r="I24" s="166">
        <f t="shared" si="4"/>
        <v>1954</v>
      </c>
      <c r="J24" s="25">
        <f t="shared" si="5"/>
        <v>9.521767520734453</v>
      </c>
      <c r="K24" s="65">
        <f t="shared" si="6"/>
        <v>5.569014164790378</v>
      </c>
    </row>
    <row r="25" spans="1:11" s="7" customFormat="1" ht="17.25" customHeight="1">
      <c r="A25" s="4"/>
      <c r="B25" s="35" t="s">
        <v>84</v>
      </c>
      <c r="C25" s="166">
        <f>SUM('Област2022 - многопрофилни болн:КОЦ'!C25)</f>
        <v>0</v>
      </c>
      <c r="D25" s="60">
        <f t="shared" si="0"/>
        <v>0</v>
      </c>
      <c r="E25" s="34">
        <f t="shared" si="1"/>
        <v>0</v>
      </c>
      <c r="F25" s="166">
        <f>SUM('Област2022 - многопрофилни болн:КОЦ'!F25)</f>
        <v>644</v>
      </c>
      <c r="G25" s="25">
        <f t="shared" si="2"/>
        <v>3.6971123485848785</v>
      </c>
      <c r="H25" s="64">
        <f t="shared" si="3"/>
        <v>2.0569165415695165</v>
      </c>
      <c r="I25" s="166">
        <f t="shared" si="4"/>
        <v>644</v>
      </c>
      <c r="J25" s="25">
        <f t="shared" si="5"/>
        <v>3.138187453097742</v>
      </c>
      <c r="K25" s="65">
        <f t="shared" si="6"/>
        <v>1.8354376264713426</v>
      </c>
    </row>
    <row r="26" spans="1:11" s="7" customFormat="1" ht="15" customHeight="1" thickBot="1">
      <c r="A26" s="4"/>
      <c r="B26" s="35" t="s">
        <v>85</v>
      </c>
      <c r="C26" s="167">
        <f>SUM('Област2022 - многопрофилни болн:КОЦ'!C26)</f>
        <v>11</v>
      </c>
      <c r="D26" s="51">
        <f t="shared" si="0"/>
        <v>0.35456420835482205</v>
      </c>
      <c r="E26" s="33">
        <f t="shared" si="1"/>
        <v>0.2911593435680254</v>
      </c>
      <c r="F26" s="163">
        <f>SUM('Област2022 - многопрофилни болн:КОЦ'!F26)</f>
        <v>97</v>
      </c>
      <c r="G26" s="23">
        <f t="shared" si="2"/>
        <v>0.556863195361387</v>
      </c>
      <c r="H26" s="55">
        <f t="shared" si="3"/>
        <v>0.30981506914944584</v>
      </c>
      <c r="I26" s="165">
        <f t="shared" si="4"/>
        <v>108</v>
      </c>
      <c r="J26" s="23">
        <f t="shared" si="5"/>
        <v>0.5262798834387518</v>
      </c>
      <c r="K26" s="52">
        <f t="shared" si="6"/>
        <v>0.3078063100293556</v>
      </c>
    </row>
    <row r="27" spans="1:11" s="6" customFormat="1" ht="15" customHeight="1" thickBot="1">
      <c r="A27" s="93" t="s">
        <v>18</v>
      </c>
      <c r="B27" s="86" t="s">
        <v>53</v>
      </c>
      <c r="C27" s="129">
        <f>SUM('Област2022 - многопрофилни болн:КОЦ'!C27)</f>
        <v>88</v>
      </c>
      <c r="D27" s="88">
        <f t="shared" si="0"/>
        <v>2.8365136668385764</v>
      </c>
      <c r="E27" s="89">
        <f t="shared" si="1"/>
        <v>2.3292747485442034</v>
      </c>
      <c r="F27" s="129">
        <f>SUM('Област2022 - многопрофилни болн:КОЦ'!F27)</f>
        <v>2890</v>
      </c>
      <c r="G27" s="88">
        <f t="shared" si="2"/>
        <v>16.59107870715885</v>
      </c>
      <c r="H27" s="102">
        <f t="shared" si="3"/>
        <v>9.230572678782458</v>
      </c>
      <c r="I27" s="139">
        <f t="shared" si="4"/>
        <v>2978</v>
      </c>
      <c r="J27" s="88">
        <f t="shared" si="5"/>
        <v>14.51168048963521</v>
      </c>
      <c r="K27" s="107">
        <f t="shared" si="6"/>
        <v>8.487473993216861</v>
      </c>
    </row>
    <row r="28" spans="1:11" s="7" customFormat="1" ht="13.5" customHeight="1" hidden="1">
      <c r="A28" s="4"/>
      <c r="B28" s="37" t="s">
        <v>54</v>
      </c>
      <c r="C28" s="162">
        <f>SUM('Област2022 - многопрофилни болн:КОЦ'!C28)</f>
        <v>0</v>
      </c>
      <c r="D28" s="51">
        <f t="shared" si="0"/>
        <v>0</v>
      </c>
      <c r="E28" s="54">
        <f t="shared" si="1"/>
        <v>0</v>
      </c>
      <c r="F28" s="162">
        <f>SUM('Област2022 - многопрофилни болн:КОЦ'!F28)</f>
        <v>0</v>
      </c>
      <c r="G28" s="51">
        <f t="shared" si="2"/>
        <v>0</v>
      </c>
      <c r="H28" s="33">
        <f t="shared" si="3"/>
        <v>0</v>
      </c>
      <c r="I28" s="132">
        <f t="shared" si="4"/>
        <v>0</v>
      </c>
      <c r="J28" s="51">
        <f t="shared" si="5"/>
        <v>0</v>
      </c>
      <c r="K28" s="56">
        <f t="shared" si="6"/>
        <v>0</v>
      </c>
    </row>
    <row r="29" spans="1:11" s="7" customFormat="1" ht="13.5" customHeight="1" hidden="1">
      <c r="A29" s="4"/>
      <c r="B29" s="35" t="s">
        <v>55</v>
      </c>
      <c r="C29" s="166">
        <f>SUM('Област2022 - многопрофилни болн:КОЦ'!C29)</f>
        <v>0</v>
      </c>
      <c r="D29" s="60">
        <f t="shared" si="0"/>
        <v>0</v>
      </c>
      <c r="E29" s="61">
        <f t="shared" si="1"/>
        <v>0</v>
      </c>
      <c r="F29" s="165">
        <f>SUM('Област2022 - многопрофилни болн:КОЦ'!F29)</f>
        <v>0</v>
      </c>
      <c r="G29" s="60">
        <f t="shared" si="2"/>
        <v>0</v>
      </c>
      <c r="H29" s="34">
        <f t="shared" si="3"/>
        <v>0</v>
      </c>
      <c r="I29" s="126">
        <f t="shared" si="4"/>
        <v>0</v>
      </c>
      <c r="J29" s="60">
        <f t="shared" si="5"/>
        <v>0</v>
      </c>
      <c r="K29" s="62">
        <f t="shared" si="6"/>
        <v>0</v>
      </c>
    </row>
    <row r="30" spans="1:11" s="7" customFormat="1" ht="16.5" customHeight="1" hidden="1">
      <c r="A30" s="4"/>
      <c r="B30" s="39" t="s">
        <v>56</v>
      </c>
      <c r="C30" s="166">
        <f>SUM('Област2022 - многопрофилни болн:КОЦ'!C30)</f>
        <v>0</v>
      </c>
      <c r="D30" s="66">
        <f t="shared" si="0"/>
        <v>0</v>
      </c>
      <c r="E30" s="67">
        <f t="shared" si="1"/>
        <v>0</v>
      </c>
      <c r="F30" s="166">
        <f>SUM('Област2022 - многопрофилни болн:КОЦ'!F30)</f>
        <v>0</v>
      </c>
      <c r="G30" s="66">
        <f t="shared" si="2"/>
        <v>0</v>
      </c>
      <c r="H30" s="68">
        <f t="shared" si="3"/>
        <v>0</v>
      </c>
      <c r="I30" s="133">
        <f t="shared" si="4"/>
        <v>0</v>
      </c>
      <c r="J30" s="66">
        <f t="shared" si="5"/>
        <v>0</v>
      </c>
      <c r="K30" s="69">
        <f t="shared" si="6"/>
        <v>0</v>
      </c>
    </row>
    <row r="31" spans="1:11" s="7" customFormat="1" ht="15.75" customHeight="1" hidden="1" thickBot="1">
      <c r="A31" s="15"/>
      <c r="B31" s="42" t="s">
        <v>57</v>
      </c>
      <c r="C31" s="167">
        <f>SUM('Област2022 - многопрофилни болн:КОЦ'!C31)</f>
        <v>0</v>
      </c>
      <c r="D31" s="70">
        <f t="shared" si="0"/>
        <v>0</v>
      </c>
      <c r="E31" s="71">
        <f t="shared" si="1"/>
        <v>0</v>
      </c>
      <c r="F31" s="163">
        <f>SUM('Област2022 - многопрофилни болн:КОЦ'!F31)</f>
        <v>0</v>
      </c>
      <c r="G31" s="70">
        <f t="shared" si="2"/>
        <v>0</v>
      </c>
      <c r="H31" s="72">
        <f t="shared" si="3"/>
        <v>0</v>
      </c>
      <c r="I31" s="130">
        <f t="shared" si="4"/>
        <v>0</v>
      </c>
      <c r="J31" s="70">
        <f t="shared" si="5"/>
        <v>0</v>
      </c>
      <c r="K31" s="73">
        <f t="shared" si="6"/>
        <v>0</v>
      </c>
    </row>
    <row r="32" spans="1:11" s="6" customFormat="1" ht="16.5" customHeight="1" thickBot="1">
      <c r="A32" s="93" t="s">
        <v>75</v>
      </c>
      <c r="B32" s="86" t="s">
        <v>61</v>
      </c>
      <c r="C32" s="129">
        <f>SUM('Област2022 - многопрофилни болн:КОЦ'!C32)</f>
        <v>146</v>
      </c>
      <c r="D32" s="101">
        <f t="shared" si="0"/>
        <v>4.7060340381640025</v>
      </c>
      <c r="E32" s="177">
        <f t="shared" si="1"/>
        <v>3.864478560084701</v>
      </c>
      <c r="F32" s="129">
        <f>SUM('Област2022 - многопрофилни болн:КОЦ'!F32)</f>
        <v>1920</v>
      </c>
      <c r="G32" s="101">
        <f t="shared" si="2"/>
        <v>11.02244675354498</v>
      </c>
      <c r="H32" s="194">
        <f t="shared" si="3"/>
        <v>6.132421987288001</v>
      </c>
      <c r="I32" s="181">
        <f t="shared" si="4"/>
        <v>2066</v>
      </c>
      <c r="J32" s="101">
        <f t="shared" si="5"/>
        <v>10.067539251707974</v>
      </c>
      <c r="K32" s="177">
        <f t="shared" si="6"/>
        <v>5.888220708524525</v>
      </c>
    </row>
    <row r="33" spans="1:11" s="7" customFormat="1" ht="27.75" customHeight="1" thickBot="1">
      <c r="A33" s="93" t="s">
        <v>76</v>
      </c>
      <c r="B33" s="86" t="s">
        <v>62</v>
      </c>
      <c r="C33" s="129">
        <f>SUM('Област2022 - многопрофилни болн:КОЦ'!C33)</f>
        <v>4</v>
      </c>
      <c r="D33" s="184">
        <f t="shared" si="0"/>
        <v>0.12893243940175347</v>
      </c>
      <c r="E33" s="185">
        <f t="shared" si="1"/>
        <v>0.10587612493382742</v>
      </c>
      <c r="F33" s="129">
        <f>SUM('Област2022 - многопрофилни болн:КОЦ'!F33)</f>
        <v>802</v>
      </c>
      <c r="G33" s="184">
        <f t="shared" si="2"/>
        <v>4.604167862678684</v>
      </c>
      <c r="H33" s="102">
        <f t="shared" si="3"/>
        <v>2.5615637676067586</v>
      </c>
      <c r="I33" s="178">
        <f t="shared" si="4"/>
        <v>806</v>
      </c>
      <c r="J33" s="184">
        <f t="shared" si="5"/>
        <v>3.9276072782558695</v>
      </c>
      <c r="K33" s="186">
        <f t="shared" si="6"/>
        <v>2.297147091515376</v>
      </c>
    </row>
    <row r="34" spans="1:11" s="7" customFormat="1" ht="15.75" customHeight="1" thickBot="1">
      <c r="A34" s="93" t="s">
        <v>19</v>
      </c>
      <c r="B34" s="86" t="s">
        <v>58</v>
      </c>
      <c r="C34" s="129">
        <f>SUM('Област2022 - многопрофилни болн:КОЦ'!C34)</f>
        <v>79</v>
      </c>
      <c r="D34" s="184">
        <f t="shared" si="0"/>
        <v>2.546415678184631</v>
      </c>
      <c r="E34" s="185">
        <f t="shared" si="1"/>
        <v>2.0910534674430914</v>
      </c>
      <c r="F34" s="129">
        <f>SUM('Област2022 - многопрофилни болн:КОЦ'!F34)</f>
        <v>1424</v>
      </c>
      <c r="G34" s="184">
        <f t="shared" si="2"/>
        <v>8.174981342212526</v>
      </c>
      <c r="H34" s="102">
        <f t="shared" si="3"/>
        <v>4.548212973905267</v>
      </c>
      <c r="I34" s="178">
        <f t="shared" si="4"/>
        <v>1503</v>
      </c>
      <c r="J34" s="184">
        <f t="shared" si="5"/>
        <v>7.324061711189295</v>
      </c>
      <c r="K34" s="186">
        <f t="shared" si="6"/>
        <v>4.283637814575199</v>
      </c>
    </row>
    <row r="35" spans="1:11" s="7" customFormat="1" ht="13.5" customHeight="1" thickBot="1">
      <c r="A35" s="4"/>
      <c r="B35" s="37" t="s">
        <v>59</v>
      </c>
      <c r="C35" s="162">
        <f>SUM('Област2022 - многопрофилни болн:КОЦ'!C35)</f>
        <v>36</v>
      </c>
      <c r="D35" s="51">
        <f t="shared" si="0"/>
        <v>1.1603919546157813</v>
      </c>
      <c r="E35" s="54">
        <f t="shared" si="1"/>
        <v>0.9528851244044468</v>
      </c>
      <c r="F35" s="164">
        <f>SUM('Област2022 - многопрофилни болн:КОЦ'!F35)</f>
        <v>748</v>
      </c>
      <c r="G35" s="51">
        <f t="shared" si="2"/>
        <v>4.294161547735231</v>
      </c>
      <c r="H35" s="33">
        <f t="shared" si="3"/>
        <v>2.3890893992142836</v>
      </c>
      <c r="I35" s="165">
        <f t="shared" si="4"/>
        <v>784</v>
      </c>
      <c r="J35" s="51">
        <f t="shared" si="5"/>
        <v>3.8204021168146425</v>
      </c>
      <c r="K35" s="56">
        <f t="shared" si="6"/>
        <v>2.2344458061390258</v>
      </c>
    </row>
    <row r="36" spans="1:11" s="6" customFormat="1" ht="15" customHeight="1" thickBot="1">
      <c r="A36" s="4"/>
      <c r="B36" s="40" t="s">
        <v>31</v>
      </c>
      <c r="C36" s="166">
        <f>SUM('Област2022 - многопрофилни болн:КОЦ'!C36)</f>
        <v>36</v>
      </c>
      <c r="D36" s="60">
        <f t="shared" si="0"/>
        <v>1.1603919546157813</v>
      </c>
      <c r="E36" s="61">
        <f t="shared" si="1"/>
        <v>0.9528851244044468</v>
      </c>
      <c r="F36" s="164">
        <f>SUM('Област2022 - многопрофилни болн:КОЦ'!F36)</f>
        <v>314</v>
      </c>
      <c r="G36" s="60">
        <f t="shared" si="2"/>
        <v>1.8026293128193351</v>
      </c>
      <c r="H36" s="34">
        <f t="shared" si="3"/>
        <v>1.0029065125043917</v>
      </c>
      <c r="I36" s="166">
        <f t="shared" si="4"/>
        <v>350</v>
      </c>
      <c r="J36" s="25">
        <f t="shared" si="5"/>
        <v>1.705536659292251</v>
      </c>
      <c r="K36" s="65">
        <f t="shared" si="6"/>
        <v>0.997520449169208</v>
      </c>
    </row>
    <row r="37" spans="1:11" s="7" customFormat="1" ht="15.75" customHeight="1" thickBot="1">
      <c r="A37" s="15"/>
      <c r="B37" s="35" t="s">
        <v>83</v>
      </c>
      <c r="C37" s="167">
        <f>SUM('Област2022 - многопрофилни болн:КОЦ'!C37)</f>
        <v>0</v>
      </c>
      <c r="D37" s="74">
        <f aca="true" t="shared" si="7" ref="D37:D61">C37*1000/$D$2</f>
        <v>0</v>
      </c>
      <c r="E37" s="75">
        <f aca="true" t="shared" si="8" ref="E37:E60">IF(C$61=0,0,C37*100/C$61)</f>
        <v>0</v>
      </c>
      <c r="F37" s="164">
        <f>SUM('Област2022 - многопрофилни болн:КОЦ'!F37)</f>
        <v>163</v>
      </c>
      <c r="G37" s="74">
        <f aca="true" t="shared" si="9" ref="G37:G61">F37*1000/$G$2</f>
        <v>0.9357598025144956</v>
      </c>
      <c r="H37" s="76">
        <f aca="true" t="shared" si="10" ref="H37:H60">IF(F$61=0,0,F37*100/F$61)</f>
        <v>0.5206170749624709</v>
      </c>
      <c r="I37" s="168">
        <f aca="true" t="shared" si="11" ref="I37:I57">SUM(C37,F37)</f>
        <v>163</v>
      </c>
      <c r="J37" s="74">
        <f aca="true" t="shared" si="12" ref="J37:J61">I37*1000/$J$2</f>
        <v>0.7942927870418197</v>
      </c>
      <c r="K37" s="77">
        <f aca="true" t="shared" si="13" ref="K37:K60">IF(I$61=0,0,I37*100/I$61)</f>
        <v>0.46455952347023116</v>
      </c>
    </row>
    <row r="38" spans="1:11" s="7" customFormat="1" ht="15.75" customHeight="1" thickBot="1">
      <c r="A38" s="93" t="s">
        <v>20</v>
      </c>
      <c r="B38" s="86" t="s">
        <v>32</v>
      </c>
      <c r="C38" s="129">
        <f>SUM('Област2022 - многопрофилни болн:КОЦ'!C38)</f>
        <v>76</v>
      </c>
      <c r="D38" s="184">
        <f t="shared" si="7"/>
        <v>2.449716348633316</v>
      </c>
      <c r="E38" s="185">
        <f t="shared" si="8"/>
        <v>2.011646373742721</v>
      </c>
      <c r="F38" s="131">
        <f>SUM('Област2022 - многопрофилни болн:КОЦ'!F38)</f>
        <v>2008</v>
      </c>
      <c r="G38" s="184">
        <f t="shared" si="9"/>
        <v>11.527642229749125</v>
      </c>
      <c r="H38" s="102">
        <f t="shared" si="10"/>
        <v>6.413491328372033</v>
      </c>
      <c r="I38" s="178">
        <f t="shared" si="11"/>
        <v>2084</v>
      </c>
      <c r="J38" s="184">
        <f t="shared" si="12"/>
        <v>10.155252565614433</v>
      </c>
      <c r="K38" s="186">
        <f t="shared" si="13"/>
        <v>5.939521760196084</v>
      </c>
    </row>
    <row r="39" spans="1:11" s="7" customFormat="1" ht="14.25" customHeight="1">
      <c r="A39" s="4"/>
      <c r="B39" s="37" t="s">
        <v>60</v>
      </c>
      <c r="C39" s="162">
        <f>SUM('Област2022 - многопрофилни болн:КОЦ'!C39)</f>
        <v>14</v>
      </c>
      <c r="D39" s="51">
        <f t="shared" si="7"/>
        <v>0.45126353790613716</v>
      </c>
      <c r="E39" s="54">
        <f t="shared" si="8"/>
        <v>0.370566437268396</v>
      </c>
      <c r="F39" s="162">
        <f>SUM('Област2022 - многопрофилни болн:КОЦ'!F39)</f>
        <v>434</v>
      </c>
      <c r="G39" s="51">
        <f t="shared" si="9"/>
        <v>2.4915322349158964</v>
      </c>
      <c r="H39" s="33">
        <f t="shared" si="10"/>
        <v>1.3861828867098918</v>
      </c>
      <c r="I39" s="165">
        <f t="shared" si="11"/>
        <v>448</v>
      </c>
      <c r="J39" s="51">
        <f t="shared" si="12"/>
        <v>2.183086923894081</v>
      </c>
      <c r="K39" s="56">
        <f t="shared" si="13"/>
        <v>1.2768261749365861</v>
      </c>
    </row>
    <row r="40" spans="1:11" s="7" customFormat="1" ht="15" customHeight="1">
      <c r="A40" s="4"/>
      <c r="B40" s="35" t="s">
        <v>34</v>
      </c>
      <c r="C40" s="166">
        <f>SUM('Област2022 - многопрофилни болн:КОЦ'!C40)</f>
        <v>4</v>
      </c>
      <c r="D40" s="60">
        <f t="shared" si="7"/>
        <v>0.12893243940175347</v>
      </c>
      <c r="E40" s="61">
        <f t="shared" si="8"/>
        <v>0.10587612493382742</v>
      </c>
      <c r="F40" s="165">
        <f>SUM('Област2022 - многопрофилни болн:КОЦ'!F40)</f>
        <v>56</v>
      </c>
      <c r="G40" s="60">
        <f t="shared" si="9"/>
        <v>0.32148803031172857</v>
      </c>
      <c r="H40" s="34">
        <f t="shared" si="10"/>
        <v>0.17886230796256666</v>
      </c>
      <c r="I40" s="166">
        <f t="shared" si="11"/>
        <v>60</v>
      </c>
      <c r="J40" s="60">
        <f t="shared" si="12"/>
        <v>0.29237771302152876</v>
      </c>
      <c r="K40" s="62">
        <f t="shared" si="13"/>
        <v>0.17100350557186422</v>
      </c>
    </row>
    <row r="41" spans="1:11" s="6" customFormat="1" ht="19.5" customHeight="1">
      <c r="A41" s="4"/>
      <c r="B41" s="35" t="s">
        <v>25</v>
      </c>
      <c r="C41" s="166">
        <f>SUM('Област2022 - многопрофилни болн:КОЦ'!C41)</f>
        <v>1</v>
      </c>
      <c r="D41" s="60">
        <f t="shared" si="7"/>
        <v>0.03223310985043837</v>
      </c>
      <c r="E41" s="61">
        <f t="shared" si="8"/>
        <v>0.026469031233456855</v>
      </c>
      <c r="F41" s="165">
        <f>SUM('Област2022 - многопрофилни болн:КОЦ'!F41)</f>
        <v>21</v>
      </c>
      <c r="G41" s="60">
        <f t="shared" si="9"/>
        <v>0.12055801136689821</v>
      </c>
      <c r="H41" s="34">
        <f t="shared" si="10"/>
        <v>0.0670733654859625</v>
      </c>
      <c r="I41" s="166">
        <f t="shared" si="11"/>
        <v>22</v>
      </c>
      <c r="J41" s="60">
        <f t="shared" si="12"/>
        <v>0.1072051614412272</v>
      </c>
      <c r="K41" s="62">
        <f t="shared" si="13"/>
        <v>0.06270128537635021</v>
      </c>
    </row>
    <row r="42" spans="1:11" s="6" customFormat="1" ht="16.5" customHeight="1" thickBot="1">
      <c r="A42" s="5"/>
      <c r="B42" s="35" t="s">
        <v>35</v>
      </c>
      <c r="C42" s="167">
        <f>SUM('Област2022 - многопрофилни болн:КОЦ'!C42)</f>
        <v>27</v>
      </c>
      <c r="D42" s="57">
        <f t="shared" si="7"/>
        <v>0.870293965961836</v>
      </c>
      <c r="E42" s="58">
        <f t="shared" si="8"/>
        <v>0.7146638433033351</v>
      </c>
      <c r="F42" s="163">
        <f>SUM('Област2022 - многопрофилни болн:КОЦ'!F42)</f>
        <v>645</v>
      </c>
      <c r="G42" s="57">
        <f t="shared" si="9"/>
        <v>3.7028532062690167</v>
      </c>
      <c r="H42" s="31">
        <f t="shared" si="10"/>
        <v>2.0601105113545626</v>
      </c>
      <c r="I42" s="163">
        <f t="shared" si="11"/>
        <v>672</v>
      </c>
      <c r="J42" s="57">
        <f t="shared" si="12"/>
        <v>3.274630385841122</v>
      </c>
      <c r="K42" s="59">
        <f t="shared" si="13"/>
        <v>1.9152392624048793</v>
      </c>
    </row>
    <row r="43" spans="1:11" s="6" customFormat="1" ht="22.5" customHeight="1" thickBot="1">
      <c r="A43" s="93" t="s">
        <v>21</v>
      </c>
      <c r="B43" s="86" t="s">
        <v>64</v>
      </c>
      <c r="C43" s="129">
        <f>SUM('Област2022 - многопрофилни болн:КОЦ'!C43)</f>
        <v>284</v>
      </c>
      <c r="D43" s="101">
        <f t="shared" si="7"/>
        <v>9.154203197524497</v>
      </c>
      <c r="E43" s="102">
        <f t="shared" si="8"/>
        <v>7.517204870301747</v>
      </c>
      <c r="F43" s="129">
        <f>SUM('Област2022 - многопрофилни болн:КОЦ'!F43)</f>
        <v>0</v>
      </c>
      <c r="G43" s="101">
        <f t="shared" si="9"/>
        <v>0</v>
      </c>
      <c r="H43" s="102">
        <f t="shared" si="10"/>
        <v>0</v>
      </c>
      <c r="I43" s="129">
        <f t="shared" si="11"/>
        <v>284</v>
      </c>
      <c r="J43" s="101">
        <f t="shared" si="12"/>
        <v>1.3839211749685694</v>
      </c>
      <c r="K43" s="177">
        <f t="shared" si="13"/>
        <v>0.8094165930401573</v>
      </c>
    </row>
    <row r="44" spans="1:11" s="6" customFormat="1" ht="27" customHeight="1">
      <c r="A44" s="9"/>
      <c r="B44" s="122" t="s">
        <v>81</v>
      </c>
      <c r="C44" s="162">
        <f>SUM('Област2022 - многопрофилни болн:КОЦ'!C44)</f>
        <v>50</v>
      </c>
      <c r="D44" s="51">
        <f t="shared" si="7"/>
        <v>1.6116554925219184</v>
      </c>
      <c r="E44" s="33">
        <f t="shared" si="8"/>
        <v>1.3234515616728428</v>
      </c>
      <c r="F44" s="128">
        <f>SUM('Област2022 - многопрофилни болн:КОЦ'!F44)</f>
        <v>0</v>
      </c>
      <c r="G44" s="51">
        <f t="shared" si="9"/>
        <v>0</v>
      </c>
      <c r="H44" s="33">
        <f t="shared" si="10"/>
        <v>0</v>
      </c>
      <c r="I44" s="165">
        <f t="shared" si="11"/>
        <v>50</v>
      </c>
      <c r="J44" s="51">
        <f t="shared" si="12"/>
        <v>0.24364809418460728</v>
      </c>
      <c r="K44" s="56">
        <f t="shared" si="13"/>
        <v>0.14250292130988684</v>
      </c>
    </row>
    <row r="45" spans="1:11" s="7" customFormat="1" ht="15" customHeight="1" thickBot="1">
      <c r="A45" s="4"/>
      <c r="B45" s="40" t="s">
        <v>80</v>
      </c>
      <c r="C45" s="163">
        <f>SUM('Област2022 - многопрофилни болн:КОЦ'!C45)</f>
        <v>15</v>
      </c>
      <c r="D45" s="74">
        <f t="shared" si="7"/>
        <v>0.4834966477565756</v>
      </c>
      <c r="E45" s="76">
        <f t="shared" si="8"/>
        <v>0.39703546850185284</v>
      </c>
      <c r="F45" s="131">
        <f>SUM('Област2022 - многопрофилни болн:КОЦ'!F45)</f>
        <v>0</v>
      </c>
      <c r="G45" s="74">
        <f t="shared" si="9"/>
        <v>0</v>
      </c>
      <c r="H45" s="76">
        <f t="shared" si="10"/>
        <v>0</v>
      </c>
      <c r="I45" s="168">
        <f t="shared" si="11"/>
        <v>15</v>
      </c>
      <c r="J45" s="74">
        <f t="shared" si="12"/>
        <v>0.07309442825538219</v>
      </c>
      <c r="K45" s="77">
        <f t="shared" si="13"/>
        <v>0.042750876392966056</v>
      </c>
    </row>
    <row r="46" spans="1:11" s="7" customFormat="1" ht="19.5" customHeight="1" thickBot="1">
      <c r="A46" s="93" t="s">
        <v>77</v>
      </c>
      <c r="B46" s="86" t="s">
        <v>63</v>
      </c>
      <c r="C46" s="129">
        <f>SUM('Област2022 - многопрофилни болн:КОЦ'!C46)</f>
        <v>5</v>
      </c>
      <c r="D46" s="184">
        <f t="shared" si="7"/>
        <v>0.16116554925219184</v>
      </c>
      <c r="E46" s="185">
        <f t="shared" si="8"/>
        <v>0.1323451561672843</v>
      </c>
      <c r="F46" s="129">
        <f>SUM('Област2022 - многопрофилни болн:КОЦ'!F46)</f>
        <v>0</v>
      </c>
      <c r="G46" s="184">
        <f t="shared" si="9"/>
        <v>0</v>
      </c>
      <c r="H46" s="102">
        <f t="shared" si="10"/>
        <v>0</v>
      </c>
      <c r="I46" s="178">
        <f t="shared" si="11"/>
        <v>5</v>
      </c>
      <c r="J46" s="184">
        <f t="shared" si="12"/>
        <v>0.02436480941846073</v>
      </c>
      <c r="K46" s="186">
        <f t="shared" si="13"/>
        <v>0.014250292130988685</v>
      </c>
    </row>
    <row r="47" spans="1:11" s="6" customFormat="1" ht="20.25" customHeight="1" thickBot="1">
      <c r="A47" s="93" t="s">
        <v>29</v>
      </c>
      <c r="B47" s="86" t="s">
        <v>65</v>
      </c>
      <c r="C47" s="129">
        <f>SUM('Област2022 - многопрофилни болн:КОЦ'!C47)</f>
        <v>219</v>
      </c>
      <c r="D47" s="101">
        <f t="shared" si="7"/>
        <v>7.059051057246003</v>
      </c>
      <c r="E47" s="102">
        <f t="shared" si="8"/>
        <v>5.796717840127052</v>
      </c>
      <c r="F47" s="129">
        <f>SUM('Област2022 - многопрофилни болн:КОЦ'!F47)</f>
        <v>467</v>
      </c>
      <c r="G47" s="101">
        <f t="shared" si="9"/>
        <v>2.680980538492451</v>
      </c>
      <c r="H47" s="102">
        <f t="shared" si="10"/>
        <v>1.4915838896164042</v>
      </c>
      <c r="I47" s="129">
        <f t="shared" si="11"/>
        <v>686</v>
      </c>
      <c r="J47" s="101">
        <f t="shared" si="12"/>
        <v>3.342851852212812</v>
      </c>
      <c r="K47" s="177">
        <f t="shared" si="13"/>
        <v>1.9551400803716477</v>
      </c>
    </row>
    <row r="48" spans="1:11" s="6" customFormat="1" ht="16.5" customHeight="1" thickBot="1">
      <c r="A48" s="93" t="s">
        <v>30</v>
      </c>
      <c r="B48" s="86" t="s">
        <v>66</v>
      </c>
      <c r="C48" s="129">
        <f>SUM('Област2022 - многопрофилни болн:КОЦ'!C48)</f>
        <v>697</v>
      </c>
      <c r="D48" s="101">
        <f t="shared" si="7"/>
        <v>22.466477565755543</v>
      </c>
      <c r="E48" s="102">
        <f t="shared" si="8"/>
        <v>18.44891476971943</v>
      </c>
      <c r="F48" s="129">
        <f>SUM('Област2022 - многопрофилни болн:КОЦ'!F48)</f>
        <v>1678</v>
      </c>
      <c r="G48" s="101">
        <f t="shared" si="9"/>
        <v>9.63315919398358</v>
      </c>
      <c r="H48" s="102">
        <f t="shared" si="10"/>
        <v>5.359481299306909</v>
      </c>
      <c r="I48" s="129">
        <f t="shared" si="11"/>
        <v>2375</v>
      </c>
      <c r="J48" s="101">
        <f t="shared" si="12"/>
        <v>11.573284473768846</v>
      </c>
      <c r="K48" s="177">
        <f t="shared" si="13"/>
        <v>6.768888762219626</v>
      </c>
    </row>
    <row r="49" spans="1:11" s="7" customFormat="1" ht="19.5" customHeight="1">
      <c r="A49" s="4"/>
      <c r="B49" s="37" t="s">
        <v>67</v>
      </c>
      <c r="C49" s="162">
        <f>SUM('Област2022 - многопрофилни болн:КОЦ'!C49)</f>
        <v>81</v>
      </c>
      <c r="D49" s="51">
        <f t="shared" si="7"/>
        <v>2.610881897885508</v>
      </c>
      <c r="E49" s="54">
        <f t="shared" si="8"/>
        <v>2.1439915299100054</v>
      </c>
      <c r="F49" s="162">
        <f>SUM('Област2022 - многопрофилни болн:КОЦ'!F49)</f>
        <v>363</v>
      </c>
      <c r="G49" s="51">
        <f t="shared" si="9"/>
        <v>2.0839313393420977</v>
      </c>
      <c r="H49" s="33">
        <f t="shared" si="10"/>
        <v>1.1594110319716375</v>
      </c>
      <c r="I49" s="165">
        <f t="shared" si="11"/>
        <v>444</v>
      </c>
      <c r="J49" s="51">
        <f t="shared" si="12"/>
        <v>2.1635950763593126</v>
      </c>
      <c r="K49" s="56">
        <f t="shared" si="13"/>
        <v>1.2654259412317952</v>
      </c>
    </row>
    <row r="50" spans="1:11" s="7" customFormat="1" ht="12.75" customHeight="1">
      <c r="A50" s="4"/>
      <c r="B50" s="200" t="s">
        <v>71</v>
      </c>
      <c r="C50" s="195">
        <f>SUM('Област2022 - многопрофилни болн:КОЦ'!C50)</f>
        <v>1</v>
      </c>
      <c r="D50" s="196">
        <f t="shared" si="7"/>
        <v>0.03223310985043837</v>
      </c>
      <c r="E50" s="197">
        <f t="shared" si="8"/>
        <v>0.026469031233456855</v>
      </c>
      <c r="F50" s="201">
        <f>SUM('Област2022 - многопрофилни болн:КОЦ'!F50)</f>
        <v>4</v>
      </c>
      <c r="G50" s="196">
        <f t="shared" si="9"/>
        <v>0.02296343073655204</v>
      </c>
      <c r="H50" s="198">
        <f t="shared" si="10"/>
        <v>0.012775879140183334</v>
      </c>
      <c r="I50" s="195">
        <f t="shared" si="11"/>
        <v>5</v>
      </c>
      <c r="J50" s="196">
        <f t="shared" si="12"/>
        <v>0.02436480941846073</v>
      </c>
      <c r="K50" s="199">
        <f t="shared" si="13"/>
        <v>0.014250292130988685</v>
      </c>
    </row>
    <row r="51" spans="1:11" s="6" customFormat="1" ht="21.75" customHeight="1">
      <c r="A51" s="4"/>
      <c r="B51" s="35" t="s">
        <v>68</v>
      </c>
      <c r="C51" s="166">
        <f>SUM('Област2022 - многопрофилни болн:КОЦ'!C51)</f>
        <v>9</v>
      </c>
      <c r="D51" s="60">
        <f t="shared" si="7"/>
        <v>0.2900979886539453</v>
      </c>
      <c r="E51" s="61">
        <f t="shared" si="8"/>
        <v>0.2382212811011117</v>
      </c>
      <c r="F51" s="166">
        <f>SUM('Област2022 - многопрофилни болн:КОЦ'!F51)</f>
        <v>142</v>
      </c>
      <c r="G51" s="60">
        <f t="shared" si="9"/>
        <v>0.8152017911475975</v>
      </c>
      <c r="H51" s="34">
        <f t="shared" si="10"/>
        <v>0.45354370947650835</v>
      </c>
      <c r="I51" s="166">
        <f t="shared" si="11"/>
        <v>151</v>
      </c>
      <c r="J51" s="60">
        <f t="shared" si="12"/>
        <v>0.7358172444375141</v>
      </c>
      <c r="K51" s="62">
        <f t="shared" si="13"/>
        <v>0.4303588223558583</v>
      </c>
    </row>
    <row r="52" spans="1:11" ht="12.75" customHeight="1">
      <c r="A52" s="4"/>
      <c r="B52" s="200" t="s">
        <v>72</v>
      </c>
      <c r="C52" s="195">
        <f>SUM('Област2022 - многопрофилни болн:КОЦ'!C52)</f>
        <v>3</v>
      </c>
      <c r="D52" s="196">
        <f t="shared" si="7"/>
        <v>0.0966993295513151</v>
      </c>
      <c r="E52" s="197">
        <f t="shared" si="8"/>
        <v>0.07940709370037057</v>
      </c>
      <c r="F52" s="195">
        <f>SUM('Област2022 - многопрофилни болн:КОЦ'!F52)</f>
        <v>46</v>
      </c>
      <c r="G52" s="196">
        <f t="shared" si="9"/>
        <v>0.26407945347034845</v>
      </c>
      <c r="H52" s="198">
        <f t="shared" si="10"/>
        <v>0.14692261011210833</v>
      </c>
      <c r="I52" s="195">
        <f t="shared" si="11"/>
        <v>49</v>
      </c>
      <c r="J52" s="196">
        <f t="shared" si="12"/>
        <v>0.23877513230091515</v>
      </c>
      <c r="K52" s="199">
        <f t="shared" si="13"/>
        <v>0.1396528628836891</v>
      </c>
    </row>
    <row r="53" spans="1:11" ht="18" customHeight="1">
      <c r="A53" s="4"/>
      <c r="B53" s="35" t="s">
        <v>69</v>
      </c>
      <c r="C53" s="166">
        <f>SUM('Област2022 - многопрофилни болн:КОЦ'!C53)</f>
        <v>82</v>
      </c>
      <c r="D53" s="60">
        <f t="shared" si="7"/>
        <v>2.6431150077359464</v>
      </c>
      <c r="E53" s="61">
        <f t="shared" si="8"/>
        <v>2.170460561143462</v>
      </c>
      <c r="F53" s="166">
        <f>SUM('Област2022 - многопрофилни болн:КОЦ'!F53)</f>
        <v>409</v>
      </c>
      <c r="G53" s="60">
        <f t="shared" si="9"/>
        <v>2.3480107928124463</v>
      </c>
      <c r="H53" s="34">
        <f t="shared" si="10"/>
        <v>1.306333642083746</v>
      </c>
      <c r="I53" s="166">
        <f t="shared" si="11"/>
        <v>491</v>
      </c>
      <c r="J53" s="60">
        <f t="shared" si="12"/>
        <v>2.3926242848928436</v>
      </c>
      <c r="K53" s="62">
        <f t="shared" si="13"/>
        <v>1.399378687263089</v>
      </c>
    </row>
    <row r="54" spans="1:11" ht="12.75" customHeight="1">
      <c r="A54" s="4"/>
      <c r="B54" s="200" t="s">
        <v>73</v>
      </c>
      <c r="C54" s="195">
        <f>SUM('Област2022 - многопрофилни болн:КОЦ'!C54)</f>
        <v>77</v>
      </c>
      <c r="D54" s="196">
        <f t="shared" si="7"/>
        <v>2.4819494584837547</v>
      </c>
      <c r="E54" s="197">
        <f t="shared" si="8"/>
        <v>2.038115404976178</v>
      </c>
      <c r="F54" s="195">
        <f>SUM('Област2022 - многопрофилни болн:КОЦ'!F54)</f>
        <v>248</v>
      </c>
      <c r="G54" s="196">
        <f t="shared" si="9"/>
        <v>1.4237327056662266</v>
      </c>
      <c r="H54" s="198">
        <f t="shared" si="10"/>
        <v>0.7921045066913667</v>
      </c>
      <c r="I54" s="195">
        <f t="shared" si="11"/>
        <v>325</v>
      </c>
      <c r="J54" s="196">
        <f t="shared" si="12"/>
        <v>1.5837126121999474</v>
      </c>
      <c r="K54" s="199">
        <f t="shared" si="13"/>
        <v>0.9262689885142645</v>
      </c>
    </row>
    <row r="55" spans="1:11" ht="18.75" customHeight="1">
      <c r="A55" s="4"/>
      <c r="B55" s="35" t="s">
        <v>70</v>
      </c>
      <c r="C55" s="166">
        <f>SUM('Област2022 - многопрофилни болн:КОЦ'!C55)</f>
        <v>21</v>
      </c>
      <c r="D55" s="60">
        <f t="shared" si="7"/>
        <v>0.6768953068592057</v>
      </c>
      <c r="E55" s="61">
        <f t="shared" si="8"/>
        <v>0.5558496559025939</v>
      </c>
      <c r="F55" s="165">
        <f>SUM('Област2022 - многопрофилни болн:КОЦ'!F55)</f>
        <v>376</v>
      </c>
      <c r="G55" s="60">
        <f t="shared" si="9"/>
        <v>2.1585624892358917</v>
      </c>
      <c r="H55" s="34">
        <f t="shared" si="10"/>
        <v>1.2009326391772335</v>
      </c>
      <c r="I55" s="166">
        <f t="shared" si="11"/>
        <v>397</v>
      </c>
      <c r="J55" s="60">
        <f t="shared" si="12"/>
        <v>1.9345658678257818</v>
      </c>
      <c r="K55" s="62">
        <f t="shared" si="13"/>
        <v>1.1314731952005017</v>
      </c>
    </row>
    <row r="56" spans="1:11" ht="11.25" customHeight="1">
      <c r="A56" s="4"/>
      <c r="B56" s="35" t="s">
        <v>74</v>
      </c>
      <c r="C56" s="195">
        <f>SUM('Област2022 - многопрофилни болн:КОЦ'!C56)</f>
        <v>16</v>
      </c>
      <c r="D56" s="196">
        <f t="shared" si="7"/>
        <v>0.5157297576070139</v>
      </c>
      <c r="E56" s="197">
        <f t="shared" si="8"/>
        <v>0.4235044997353097</v>
      </c>
      <c r="F56" s="195">
        <f>SUM('Област2022 - многопрофилни болн:КОЦ'!F56)</f>
        <v>352</v>
      </c>
      <c r="G56" s="196">
        <f t="shared" si="9"/>
        <v>2.0207819048165794</v>
      </c>
      <c r="H56" s="198">
        <f t="shared" si="10"/>
        <v>1.1242773643361335</v>
      </c>
      <c r="I56" s="195">
        <f t="shared" si="11"/>
        <v>368</v>
      </c>
      <c r="J56" s="196">
        <f t="shared" si="12"/>
        <v>1.7932499731987097</v>
      </c>
      <c r="K56" s="199">
        <f t="shared" si="13"/>
        <v>1.0488215008407673</v>
      </c>
    </row>
    <row r="57" spans="1:11" ht="17.25" customHeight="1" thickBot="1">
      <c r="A57" s="4"/>
      <c r="B57" s="39" t="s">
        <v>33</v>
      </c>
      <c r="C57" s="167">
        <f>SUM('Област2022 - многопрофилни болн:КОЦ'!C57)</f>
        <v>54</v>
      </c>
      <c r="D57" s="66">
        <f t="shared" si="7"/>
        <v>1.740587931923672</v>
      </c>
      <c r="E57" s="67">
        <f t="shared" si="8"/>
        <v>1.4293276866066702</v>
      </c>
      <c r="F57" s="167">
        <f>SUM('Област2022 - многопрофилни болн:КОЦ'!F57)</f>
        <v>67</v>
      </c>
      <c r="G57" s="66">
        <f t="shared" si="9"/>
        <v>0.3846374648372467</v>
      </c>
      <c r="H57" s="67">
        <f t="shared" si="10"/>
        <v>0.21399597559807085</v>
      </c>
      <c r="I57" s="169">
        <f t="shared" si="11"/>
        <v>121</v>
      </c>
      <c r="J57" s="66">
        <f t="shared" si="12"/>
        <v>0.5896283879267497</v>
      </c>
      <c r="K57" s="69">
        <f t="shared" si="13"/>
        <v>0.3448570695699262</v>
      </c>
    </row>
    <row r="58" spans="1:11" s="6" customFormat="1" ht="21" customHeight="1" thickBot="1">
      <c r="A58" s="93" t="s">
        <v>88</v>
      </c>
      <c r="B58" s="86" t="s">
        <v>87</v>
      </c>
      <c r="C58" s="87">
        <f>SUM('Област2022 - многопрофилни болн:КОЦ'!C58)</f>
        <v>80</v>
      </c>
      <c r="D58" s="88">
        <f t="shared" si="7"/>
        <v>2.5786487880350695</v>
      </c>
      <c r="E58" s="102">
        <f t="shared" si="8"/>
        <v>2.1175224986765486</v>
      </c>
      <c r="F58" s="129">
        <f>SUM('Област2022 - многопрофилни болн:КОЦ'!F58)</f>
        <v>2240</v>
      </c>
      <c r="G58" s="88">
        <f t="shared" si="9"/>
        <v>12.859521212469144</v>
      </c>
      <c r="H58" s="102">
        <f t="shared" si="10"/>
        <v>7.154492318502667</v>
      </c>
      <c r="I58" s="129">
        <f>SUM('Област2022 - многопрофилни болн:КОЦ'!I58)</f>
        <v>2320</v>
      </c>
      <c r="J58" s="88">
        <f t="shared" si="12"/>
        <v>11.305271570165779</v>
      </c>
      <c r="K58" s="177">
        <f t="shared" si="13"/>
        <v>6.61213554877875</v>
      </c>
    </row>
    <row r="59" spans="1:11" s="1" customFormat="1" ht="13.5">
      <c r="A59" s="4"/>
      <c r="B59" s="37" t="s">
        <v>89</v>
      </c>
      <c r="C59" s="162">
        <f>SUM('Област2022 - многопрофилни болн:КОЦ'!C59)</f>
        <v>74</v>
      </c>
      <c r="D59" s="17">
        <f t="shared" si="7"/>
        <v>2.3852501289324395</v>
      </c>
      <c r="E59" s="197">
        <f t="shared" si="8"/>
        <v>1.9587083112758072</v>
      </c>
      <c r="F59" s="166">
        <f>SUM('Област2022 - многопрофилни болн:КОЦ'!F59)</f>
        <v>2170</v>
      </c>
      <c r="G59" s="17">
        <f t="shared" si="9"/>
        <v>12.457661174579481</v>
      </c>
      <c r="H59" s="198">
        <f t="shared" si="10"/>
        <v>6.930914433549459</v>
      </c>
      <c r="I59" s="132">
        <f>SUM('Област2022 - многопрофилни болн:КОЦ'!I59)</f>
        <v>2244</v>
      </c>
      <c r="J59" s="17">
        <f t="shared" si="12"/>
        <v>10.934926467005175</v>
      </c>
      <c r="K59" s="62">
        <f t="shared" si="13"/>
        <v>6.395531108387722</v>
      </c>
    </row>
    <row r="60" spans="1:11" s="1" customFormat="1" ht="14.25" thickBot="1">
      <c r="A60" s="22"/>
      <c r="B60" s="227" t="s">
        <v>90</v>
      </c>
      <c r="C60" s="113">
        <f>SUM('Област2022 - многопрофилни болн:КОЦ'!C60)</f>
        <v>6</v>
      </c>
      <c r="D60" s="17">
        <f t="shared" si="7"/>
        <v>0.1933986591026302</v>
      </c>
      <c r="E60" s="197">
        <f t="shared" si="8"/>
        <v>0.15881418740074113</v>
      </c>
      <c r="F60" s="166">
        <f>SUM('Област2022 - многопрофилни болн:КОЦ'!F60)</f>
        <v>70</v>
      </c>
      <c r="G60" s="17">
        <f t="shared" si="9"/>
        <v>0.40186003788966074</v>
      </c>
      <c r="H60" s="198">
        <f t="shared" si="10"/>
        <v>0.22357788495320835</v>
      </c>
      <c r="I60" s="132">
        <f>SUM('Област2022 - многопрофилни болн:КОЦ'!I60)</f>
        <v>76</v>
      </c>
      <c r="J60" s="17">
        <f t="shared" si="12"/>
        <v>0.3703451031606031</v>
      </c>
      <c r="K60" s="62">
        <f t="shared" si="13"/>
        <v>0.21660444039102802</v>
      </c>
    </row>
    <row r="61" spans="1:11" s="6" customFormat="1" ht="18.75" customHeight="1" thickBot="1">
      <c r="A61" s="154"/>
      <c r="B61" s="138" t="s">
        <v>22</v>
      </c>
      <c r="C61" s="142">
        <f>C48+C47+C46+C43+C38+C34+C33+C32+C27+C22+C18+C17+C16+C14+C13+C11+C10+C8+C5+C58</f>
        <v>3778</v>
      </c>
      <c r="D61" s="204">
        <f t="shared" si="7"/>
        <v>121.77668901495616</v>
      </c>
      <c r="E61" s="89"/>
      <c r="F61" s="139">
        <f>F48+F47+F46+F43+F38+F34+F33+F32+F27+F22+F18+F17+F16+F14+F13+F11+F10+F8+F5+F58</f>
        <v>31309</v>
      </c>
      <c r="G61" s="204">
        <f t="shared" si="9"/>
        <v>179.74051323267696</v>
      </c>
      <c r="H61" s="89"/>
      <c r="I61" s="139">
        <f>I48+I47+I46+I43+I38+I34+I33+I32+I27+I22+I18+I17+I16+I14+I13+I11+I10+I8+I5+I58</f>
        <v>35087</v>
      </c>
      <c r="J61" s="204">
        <f t="shared" si="12"/>
        <v>170.9776136131063</v>
      </c>
      <c r="K61" s="91"/>
    </row>
    <row r="63" spans="2:11" ht="51" customHeight="1">
      <c r="B63" s="270" t="s">
        <v>103</v>
      </c>
      <c r="C63" s="270"/>
      <c r="D63" s="270"/>
      <c r="E63" s="270"/>
      <c r="F63" s="270"/>
      <c r="G63" s="270"/>
      <c r="H63" s="270"/>
      <c r="I63" s="270"/>
      <c r="J63" s="270"/>
      <c r="K63" s="270"/>
    </row>
  </sheetData>
  <sheetProtection/>
  <mergeCells count="3">
    <mergeCell ref="B3:B4"/>
    <mergeCell ref="A1:K1"/>
    <mergeCell ref="B63:K63"/>
  </mergeCells>
  <printOptions horizontalCentered="1" verticalCentered="1"/>
  <pageMargins left="0.2362204724409449" right="0.2362204724409449" top="0.52" bottom="0.4330708661417323" header="0.25" footer="0.2362204724409449"/>
  <pageSetup blackAndWhite="1" horizontalDpi="600" verticalDpi="600" orientation="landscape" paperSize="9" r:id="rId1"/>
  <headerFooter alignWithMargins="0">
    <oddFooter>&amp;L&amp;9&amp;Z&amp;10  &amp;"Tahoma,Обикновен"&amp;F   (&amp;"Tahoma,Курсив" oblast )&amp;R&amp;P -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62"/>
  <sheetViews>
    <sheetView zoomScale="106" zoomScaleNormal="106" zoomScalePageLayoutView="0" workbookViewId="0" topLeftCell="A1">
      <pane ySplit="4" topLeftCell="A41" activePane="bottomLeft" state="frozen"/>
      <selection pane="topLeft" activeCell="A1" sqref="A1"/>
      <selection pane="bottomLeft" activeCell="J2" sqref="J2"/>
    </sheetView>
  </sheetViews>
  <sheetFormatPr defaultColWidth="9.00390625" defaultRowHeight="12.75"/>
  <cols>
    <col min="1" max="1" width="6.875" style="0" customWidth="1"/>
    <col min="2" max="2" width="52.375" style="10" customWidth="1"/>
    <col min="3" max="3" width="10.00390625" style="48" hidden="1" customWidth="1"/>
    <col min="4" max="4" width="11.00390625" style="48" hidden="1" customWidth="1"/>
    <col min="5" max="5" width="9.00390625" style="48" hidden="1" customWidth="1"/>
    <col min="6" max="6" width="10.50390625" style="48" hidden="1" customWidth="1"/>
    <col min="7" max="7" width="9.875" style="48" hidden="1" customWidth="1"/>
    <col min="8" max="8" width="8.125" style="48" hidden="1" customWidth="1"/>
    <col min="9" max="9" width="10.625" style="48" customWidth="1"/>
    <col min="10" max="10" width="10.50390625" style="48" customWidth="1"/>
    <col min="11" max="11" width="8.125" style="48" customWidth="1"/>
  </cols>
  <sheetData>
    <row r="1" spans="1:11" ht="18.75" customHeight="1">
      <c r="A1" s="264" t="s">
        <v>92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20.25" customHeight="1" thickBot="1">
      <c r="A2" s="20"/>
      <c r="B2" s="21"/>
      <c r="C2" s="44"/>
      <c r="D2" s="220">
        <v>13456</v>
      </c>
      <c r="E2" s="221"/>
      <c r="F2" s="222"/>
      <c r="G2" s="223">
        <v>71686.5</v>
      </c>
      <c r="H2" s="221"/>
      <c r="I2" s="222"/>
      <c r="J2" s="220">
        <v>76840</v>
      </c>
      <c r="K2" s="221"/>
    </row>
    <row r="3" spans="1:11" ht="18.75" customHeight="1">
      <c r="A3" s="266" t="s">
        <v>24</v>
      </c>
      <c r="B3" s="268" t="s">
        <v>5</v>
      </c>
      <c r="C3" s="46" t="s">
        <v>1</v>
      </c>
      <c r="D3" s="45"/>
      <c r="E3" s="45"/>
      <c r="F3" s="46" t="s">
        <v>2</v>
      </c>
      <c r="G3" s="45"/>
      <c r="H3" s="45"/>
      <c r="I3" s="46" t="s">
        <v>3</v>
      </c>
      <c r="J3" s="45"/>
      <c r="K3" s="47"/>
    </row>
    <row r="4" spans="1:11" ht="27.75" customHeight="1" thickBot="1">
      <c r="A4" s="267"/>
      <c r="B4" s="269"/>
      <c r="C4" s="120" t="s">
        <v>6</v>
      </c>
      <c r="D4" s="118" t="s">
        <v>7</v>
      </c>
      <c r="E4" s="119" t="s">
        <v>8</v>
      </c>
      <c r="F4" s="120" t="s">
        <v>6</v>
      </c>
      <c r="G4" s="118" t="s">
        <v>7</v>
      </c>
      <c r="H4" s="119" t="s">
        <v>8</v>
      </c>
      <c r="I4" s="120" t="s">
        <v>6</v>
      </c>
      <c r="J4" s="118" t="s">
        <v>7</v>
      </c>
      <c r="K4" s="121" t="s">
        <v>8</v>
      </c>
    </row>
    <row r="5" spans="1:11" ht="18" customHeight="1" thickBot="1">
      <c r="A5" s="99" t="s">
        <v>9</v>
      </c>
      <c r="B5" s="205" t="s">
        <v>26</v>
      </c>
      <c r="C5" s="90">
        <v>99</v>
      </c>
      <c r="D5" s="88">
        <f aca="true" t="shared" si="0" ref="D5:D61">C5*1000/$D$2</f>
        <v>7.35731272294887</v>
      </c>
      <c r="E5" s="89">
        <f aca="true" t="shared" si="1" ref="E5:E56">C5*100/C$61</f>
        <v>4.4959128065395095</v>
      </c>
      <c r="F5" s="78">
        <f>I5-C5</f>
        <v>321</v>
      </c>
      <c r="G5" s="88">
        <f aca="true" t="shared" si="2" ref="G5:G61">F5*1000/$G$2</f>
        <v>4.477830553869976</v>
      </c>
      <c r="H5" s="89">
        <f aca="true" t="shared" si="3" ref="H5:H56">F5*100/F$61</f>
        <v>2.6949878263789775</v>
      </c>
      <c r="I5" s="139">
        <v>420</v>
      </c>
      <c r="J5" s="88">
        <f aca="true" t="shared" si="4" ref="J5:J61">I5*1000/$J$2</f>
        <v>5.465903175429464</v>
      </c>
      <c r="K5" s="91">
        <f aca="true" t="shared" si="5" ref="K5:K60">I5*100/I$61</f>
        <v>2.975979593282789</v>
      </c>
    </row>
    <row r="6" spans="1:11" s="1" customFormat="1" ht="15.75" customHeight="1">
      <c r="A6" s="4"/>
      <c r="B6" s="206" t="s">
        <v>36</v>
      </c>
      <c r="C6" s="109">
        <v>87</v>
      </c>
      <c r="D6" s="17">
        <f t="shared" si="0"/>
        <v>6.4655172413793105</v>
      </c>
      <c r="E6" s="29">
        <f t="shared" si="1"/>
        <v>3.9509536784741144</v>
      </c>
      <c r="F6" s="81">
        <f aca="true" t="shared" si="6" ref="F6:F60">I6-C6</f>
        <v>179</v>
      </c>
      <c r="G6" s="17">
        <f t="shared" si="2"/>
        <v>2.4969833929679925</v>
      </c>
      <c r="H6" s="29">
        <f t="shared" si="3"/>
        <v>1.5028125262362522</v>
      </c>
      <c r="I6" s="132">
        <v>266</v>
      </c>
      <c r="J6" s="17">
        <f t="shared" si="4"/>
        <v>3.4617386777719936</v>
      </c>
      <c r="K6" s="18">
        <f t="shared" si="5"/>
        <v>1.8847870757457663</v>
      </c>
    </row>
    <row r="7" spans="1:11" s="1" customFormat="1" ht="15" customHeight="1" thickBot="1">
      <c r="A7" s="4"/>
      <c r="B7" s="207" t="s">
        <v>37</v>
      </c>
      <c r="C7" s="110">
        <v>0</v>
      </c>
      <c r="D7" s="11">
        <f t="shared" si="0"/>
        <v>0</v>
      </c>
      <c r="E7" s="30">
        <f t="shared" si="1"/>
        <v>0</v>
      </c>
      <c r="F7" s="111">
        <f t="shared" si="6"/>
        <v>0</v>
      </c>
      <c r="G7" s="13">
        <f t="shared" si="2"/>
        <v>0</v>
      </c>
      <c r="H7" s="32">
        <f t="shared" si="3"/>
        <v>0</v>
      </c>
      <c r="I7" s="134"/>
      <c r="J7" s="13">
        <f t="shared" si="4"/>
        <v>0</v>
      </c>
      <c r="K7" s="12">
        <f t="shared" si="5"/>
        <v>0</v>
      </c>
    </row>
    <row r="8" spans="1:11" ht="14.25" customHeight="1" thickBot="1">
      <c r="A8" s="99" t="s">
        <v>10</v>
      </c>
      <c r="B8" s="208" t="s">
        <v>38</v>
      </c>
      <c r="C8" s="87">
        <v>2</v>
      </c>
      <c r="D8" s="88">
        <f t="shared" si="0"/>
        <v>0.14863258026159334</v>
      </c>
      <c r="E8" s="89">
        <f t="shared" si="1"/>
        <v>0.09082652134423251</v>
      </c>
      <c r="F8" s="78">
        <f t="shared" si="6"/>
        <v>443</v>
      </c>
      <c r="G8" s="88">
        <f t="shared" si="2"/>
        <v>6.17968515689844</v>
      </c>
      <c r="H8" s="89">
        <f t="shared" si="3"/>
        <v>3.7192511124170933</v>
      </c>
      <c r="I8" s="139">
        <v>445</v>
      </c>
      <c r="J8" s="88">
        <f t="shared" si="4"/>
        <v>5.791254554919313</v>
      </c>
      <c r="K8" s="91">
        <f t="shared" si="5"/>
        <v>3.1531212357400977</v>
      </c>
    </row>
    <row r="9" spans="1:11" s="1" customFormat="1" ht="15" customHeight="1" thickBot="1">
      <c r="A9" s="15"/>
      <c r="B9" s="206" t="s">
        <v>39</v>
      </c>
      <c r="C9" s="109">
        <v>0</v>
      </c>
      <c r="D9" s="17">
        <f t="shared" si="0"/>
        <v>0</v>
      </c>
      <c r="E9" s="29">
        <f t="shared" si="1"/>
        <v>0</v>
      </c>
      <c r="F9" s="111">
        <f t="shared" si="6"/>
        <v>183</v>
      </c>
      <c r="G9" s="17">
        <f t="shared" si="2"/>
        <v>2.5527819045426963</v>
      </c>
      <c r="H9" s="29">
        <f t="shared" si="3"/>
        <v>1.5363949290571741</v>
      </c>
      <c r="I9" s="132">
        <v>183</v>
      </c>
      <c r="J9" s="17">
        <f t="shared" si="4"/>
        <v>2.381572097865695</v>
      </c>
      <c r="K9" s="18">
        <f t="shared" si="5"/>
        <v>1.296676822787501</v>
      </c>
    </row>
    <row r="10" spans="1:11" s="6" customFormat="1" ht="15.75" customHeight="1" thickBot="1">
      <c r="A10" s="99" t="s">
        <v>11</v>
      </c>
      <c r="B10" s="209" t="s">
        <v>40</v>
      </c>
      <c r="C10" s="87">
        <v>0</v>
      </c>
      <c r="D10" s="88">
        <f t="shared" si="0"/>
        <v>0</v>
      </c>
      <c r="E10" s="89">
        <f t="shared" si="1"/>
        <v>0</v>
      </c>
      <c r="F10" s="78">
        <f t="shared" si="6"/>
        <v>182</v>
      </c>
      <c r="G10" s="88">
        <f t="shared" si="2"/>
        <v>2.5388322766490203</v>
      </c>
      <c r="H10" s="89">
        <f t="shared" si="3"/>
        <v>1.5279993283519435</v>
      </c>
      <c r="I10" s="139">
        <v>182</v>
      </c>
      <c r="J10" s="88">
        <f t="shared" si="4"/>
        <v>2.368558042686101</v>
      </c>
      <c r="K10" s="91">
        <f t="shared" si="5"/>
        <v>1.2895911570892085</v>
      </c>
    </row>
    <row r="11" spans="1:11" s="6" customFormat="1" ht="30" customHeight="1" thickBot="1">
      <c r="A11" s="93" t="s">
        <v>12</v>
      </c>
      <c r="B11" s="209" t="s">
        <v>41</v>
      </c>
      <c r="C11" s="87">
        <v>5</v>
      </c>
      <c r="D11" s="88">
        <f t="shared" si="0"/>
        <v>0.37158145065398335</v>
      </c>
      <c r="E11" s="89">
        <f t="shared" si="1"/>
        <v>0.22706630336058128</v>
      </c>
      <c r="F11" s="78">
        <f t="shared" si="6"/>
        <v>166</v>
      </c>
      <c r="G11" s="88">
        <f t="shared" si="2"/>
        <v>2.3156382303502054</v>
      </c>
      <c r="H11" s="89">
        <f t="shared" si="3"/>
        <v>1.3936697170682562</v>
      </c>
      <c r="I11" s="139">
        <v>171</v>
      </c>
      <c r="J11" s="88">
        <f t="shared" si="4"/>
        <v>2.225403435710567</v>
      </c>
      <c r="K11" s="91">
        <f t="shared" si="5"/>
        <v>1.2116488344079925</v>
      </c>
    </row>
    <row r="12" spans="1:11" s="6" customFormat="1" ht="16.5" customHeight="1" thickBot="1">
      <c r="A12" s="16"/>
      <c r="B12" s="210" t="s">
        <v>78</v>
      </c>
      <c r="C12" s="113">
        <v>5</v>
      </c>
      <c r="D12" s="27">
        <f t="shared" si="0"/>
        <v>0.37158145065398335</v>
      </c>
      <c r="E12" s="31">
        <f t="shared" si="1"/>
        <v>0.22706630336058128</v>
      </c>
      <c r="F12" s="111">
        <f t="shared" si="6"/>
        <v>162</v>
      </c>
      <c r="G12" s="27">
        <f t="shared" si="2"/>
        <v>2.2598397187755017</v>
      </c>
      <c r="H12" s="31">
        <f t="shared" si="3"/>
        <v>1.3600873142473344</v>
      </c>
      <c r="I12" s="127">
        <v>167</v>
      </c>
      <c r="J12" s="27">
        <f t="shared" si="4"/>
        <v>2.1733472149921917</v>
      </c>
      <c r="K12" s="28">
        <f t="shared" si="5"/>
        <v>1.1833061716148232</v>
      </c>
    </row>
    <row r="13" spans="1:11" s="6" customFormat="1" ht="16.5" customHeight="1" thickBot="1">
      <c r="A13" s="93" t="s">
        <v>13</v>
      </c>
      <c r="B13" s="208" t="s">
        <v>42</v>
      </c>
      <c r="C13" s="95">
        <v>0</v>
      </c>
      <c r="D13" s="96">
        <f t="shared" si="0"/>
        <v>0</v>
      </c>
      <c r="E13" s="97">
        <f t="shared" si="1"/>
        <v>0</v>
      </c>
      <c r="F13" s="78">
        <f t="shared" si="6"/>
        <v>0</v>
      </c>
      <c r="G13" s="96">
        <f t="shared" si="2"/>
        <v>0</v>
      </c>
      <c r="H13" s="97">
        <f t="shared" si="3"/>
        <v>0</v>
      </c>
      <c r="I13" s="157">
        <v>0</v>
      </c>
      <c r="J13" s="96">
        <f t="shared" si="4"/>
        <v>0</v>
      </c>
      <c r="K13" s="98">
        <f t="shared" si="5"/>
        <v>0</v>
      </c>
    </row>
    <row r="14" spans="1:11" s="6" customFormat="1" ht="20.25" customHeight="1" thickBot="1">
      <c r="A14" s="93" t="s">
        <v>14</v>
      </c>
      <c r="B14" s="209" t="s">
        <v>43</v>
      </c>
      <c r="C14" s="87">
        <v>1</v>
      </c>
      <c r="D14" s="88">
        <f t="shared" si="0"/>
        <v>0.07431629013079667</v>
      </c>
      <c r="E14" s="89">
        <f t="shared" si="1"/>
        <v>0.045413260672116255</v>
      </c>
      <c r="F14" s="78">
        <f t="shared" si="6"/>
        <v>359</v>
      </c>
      <c r="G14" s="88">
        <f t="shared" si="2"/>
        <v>5.007916413829661</v>
      </c>
      <c r="H14" s="89">
        <f t="shared" si="3"/>
        <v>3.014020653177735</v>
      </c>
      <c r="I14" s="139">
        <v>360</v>
      </c>
      <c r="J14" s="88">
        <f t="shared" si="4"/>
        <v>4.685059864653826</v>
      </c>
      <c r="K14" s="107">
        <f t="shared" si="5"/>
        <v>2.550839651385248</v>
      </c>
    </row>
    <row r="15" spans="1:11" s="1" customFormat="1" ht="13.5" customHeight="1" thickBot="1">
      <c r="A15" s="4"/>
      <c r="B15" s="211" t="s">
        <v>44</v>
      </c>
      <c r="C15" s="114">
        <v>0</v>
      </c>
      <c r="D15" s="13">
        <f t="shared" si="0"/>
        <v>0</v>
      </c>
      <c r="E15" s="32">
        <f t="shared" si="1"/>
        <v>0</v>
      </c>
      <c r="F15" s="111">
        <f t="shared" si="6"/>
        <v>0</v>
      </c>
      <c r="G15" s="13">
        <f t="shared" si="2"/>
        <v>0</v>
      </c>
      <c r="H15" s="32">
        <f t="shared" si="3"/>
        <v>0</v>
      </c>
      <c r="I15" s="134">
        <v>0</v>
      </c>
      <c r="J15" s="13">
        <f t="shared" si="4"/>
        <v>0</v>
      </c>
      <c r="K15" s="19">
        <f t="shared" si="5"/>
        <v>0</v>
      </c>
    </row>
    <row r="16" spans="1:11" s="1" customFormat="1" ht="15.75" customHeight="1" thickBot="1">
      <c r="A16" s="99" t="s">
        <v>15</v>
      </c>
      <c r="B16" s="208" t="s">
        <v>27</v>
      </c>
      <c r="C16" s="100">
        <v>13</v>
      </c>
      <c r="D16" s="101">
        <f t="shared" si="0"/>
        <v>0.9661117717003567</v>
      </c>
      <c r="E16" s="102">
        <f t="shared" si="1"/>
        <v>0.5903723887375113</v>
      </c>
      <c r="F16" s="78">
        <f t="shared" si="6"/>
        <v>787</v>
      </c>
      <c r="G16" s="101">
        <f t="shared" si="2"/>
        <v>10.978357152322962</v>
      </c>
      <c r="H16" s="102">
        <f t="shared" si="3"/>
        <v>6.607337755016371</v>
      </c>
      <c r="I16" s="129">
        <v>800</v>
      </c>
      <c r="J16" s="101">
        <f t="shared" si="4"/>
        <v>10.41124414367517</v>
      </c>
      <c r="K16" s="103">
        <f t="shared" si="5"/>
        <v>5.668532558633884</v>
      </c>
    </row>
    <row r="17" spans="1:11" s="6" customFormat="1" ht="15.75" customHeight="1" thickBot="1">
      <c r="A17" s="104" t="s">
        <v>16</v>
      </c>
      <c r="B17" s="209" t="s">
        <v>45</v>
      </c>
      <c r="C17" s="87">
        <v>0</v>
      </c>
      <c r="D17" s="88">
        <f t="shared" si="0"/>
        <v>0</v>
      </c>
      <c r="E17" s="89">
        <f t="shared" si="1"/>
        <v>0</v>
      </c>
      <c r="F17" s="79">
        <f t="shared" si="6"/>
        <v>0</v>
      </c>
      <c r="G17" s="88">
        <f t="shared" si="2"/>
        <v>0</v>
      </c>
      <c r="H17" s="89">
        <f t="shared" si="3"/>
        <v>0</v>
      </c>
      <c r="I17" s="139">
        <v>0</v>
      </c>
      <c r="J17" s="88">
        <f t="shared" si="4"/>
        <v>0</v>
      </c>
      <c r="K17" s="91">
        <f t="shared" si="5"/>
        <v>0</v>
      </c>
    </row>
    <row r="18" spans="1:11" s="6" customFormat="1" ht="15.75" customHeight="1" thickBot="1">
      <c r="A18" s="93" t="s">
        <v>17</v>
      </c>
      <c r="B18" s="212" t="s">
        <v>46</v>
      </c>
      <c r="C18" s="87">
        <v>0</v>
      </c>
      <c r="D18" s="151">
        <f t="shared" si="0"/>
        <v>0</v>
      </c>
      <c r="E18" s="89">
        <f t="shared" si="1"/>
        <v>0</v>
      </c>
      <c r="F18" s="78">
        <f t="shared" si="6"/>
        <v>2845</v>
      </c>
      <c r="G18" s="151">
        <f t="shared" si="2"/>
        <v>39.68669135750804</v>
      </c>
      <c r="H18" s="89">
        <f t="shared" si="3"/>
        <v>23.885484006380658</v>
      </c>
      <c r="I18" s="158">
        <v>2845</v>
      </c>
      <c r="J18" s="151">
        <f t="shared" si="4"/>
        <v>37.02498698594482</v>
      </c>
      <c r="K18" s="152">
        <f t="shared" si="5"/>
        <v>20.15871891164175</v>
      </c>
    </row>
    <row r="19" spans="1:11" s="1" customFormat="1" ht="15" customHeight="1">
      <c r="A19" s="4"/>
      <c r="B19" s="213" t="s">
        <v>47</v>
      </c>
      <c r="C19" s="109">
        <v>0</v>
      </c>
      <c r="D19" s="11">
        <f t="shared" si="0"/>
        <v>0</v>
      </c>
      <c r="E19" s="29">
        <f t="shared" si="1"/>
        <v>0</v>
      </c>
      <c r="F19" s="81">
        <f t="shared" si="6"/>
        <v>0</v>
      </c>
      <c r="G19" s="11">
        <f t="shared" si="2"/>
        <v>0</v>
      </c>
      <c r="H19" s="29">
        <f t="shared" si="3"/>
        <v>0</v>
      </c>
      <c r="I19" s="126">
        <v>0</v>
      </c>
      <c r="J19" s="11">
        <f t="shared" si="4"/>
        <v>0</v>
      </c>
      <c r="K19" s="12">
        <f t="shared" si="5"/>
        <v>0</v>
      </c>
    </row>
    <row r="20" spans="1:11" s="1" customFormat="1" ht="14.25" customHeight="1">
      <c r="A20" s="4"/>
      <c r="B20" s="213" t="s">
        <v>48</v>
      </c>
      <c r="C20" s="80">
        <v>0</v>
      </c>
      <c r="D20" s="11">
        <f t="shared" si="0"/>
        <v>0</v>
      </c>
      <c r="E20" s="30">
        <f t="shared" si="1"/>
        <v>0</v>
      </c>
      <c r="F20" s="80">
        <f t="shared" si="6"/>
        <v>688</v>
      </c>
      <c r="G20" s="11">
        <f t="shared" si="2"/>
        <v>9.597343990849044</v>
      </c>
      <c r="H20" s="30">
        <f t="shared" si="3"/>
        <v>5.776173285198556</v>
      </c>
      <c r="I20" s="126">
        <v>688</v>
      </c>
      <c r="J20" s="11">
        <f t="shared" si="4"/>
        <v>8.953669963560646</v>
      </c>
      <c r="K20" s="12">
        <f t="shared" si="5"/>
        <v>4.87493800042514</v>
      </c>
    </row>
    <row r="21" spans="1:11" s="1" customFormat="1" ht="13.5" thickBot="1">
      <c r="A21" s="4"/>
      <c r="B21" s="213" t="s">
        <v>49</v>
      </c>
      <c r="C21" s="80">
        <v>0</v>
      </c>
      <c r="D21" s="11">
        <f t="shared" si="0"/>
        <v>0</v>
      </c>
      <c r="E21" s="30">
        <f t="shared" si="1"/>
        <v>0</v>
      </c>
      <c r="F21" s="111">
        <f t="shared" si="6"/>
        <v>305</v>
      </c>
      <c r="G21" s="11">
        <f t="shared" si="2"/>
        <v>4.254636507571161</v>
      </c>
      <c r="H21" s="30">
        <f t="shared" si="3"/>
        <v>2.56065821509529</v>
      </c>
      <c r="I21" s="126">
        <v>305</v>
      </c>
      <c r="J21" s="11">
        <f t="shared" si="4"/>
        <v>3.9692868297761583</v>
      </c>
      <c r="K21" s="12">
        <f t="shared" si="5"/>
        <v>2.161128037979168</v>
      </c>
    </row>
    <row r="22" spans="1:11" s="6" customFormat="1" ht="15.75" customHeight="1" thickBot="1">
      <c r="A22" s="93" t="s">
        <v>28</v>
      </c>
      <c r="B22" s="209" t="s">
        <v>50</v>
      </c>
      <c r="C22" s="87">
        <v>990</v>
      </c>
      <c r="D22" s="88">
        <f t="shared" si="0"/>
        <v>73.5731272294887</v>
      </c>
      <c r="E22" s="89">
        <f t="shared" si="1"/>
        <v>44.9591280653951</v>
      </c>
      <c r="F22" s="78">
        <f t="shared" si="6"/>
        <v>456</v>
      </c>
      <c r="G22" s="88">
        <f t="shared" si="2"/>
        <v>6.361030319516227</v>
      </c>
      <c r="H22" s="89">
        <f t="shared" si="3"/>
        <v>3.8283939215850893</v>
      </c>
      <c r="I22" s="139">
        <v>1446</v>
      </c>
      <c r="J22" s="88">
        <f t="shared" si="4"/>
        <v>18.81832378969287</v>
      </c>
      <c r="K22" s="91">
        <f t="shared" si="5"/>
        <v>10.245872599730745</v>
      </c>
    </row>
    <row r="23" spans="1:11" s="1" customFormat="1" ht="16.5" customHeight="1">
      <c r="A23" s="4"/>
      <c r="B23" s="206" t="s">
        <v>51</v>
      </c>
      <c r="C23" s="109">
        <v>109</v>
      </c>
      <c r="D23" s="17">
        <f t="shared" si="0"/>
        <v>8.100475624256838</v>
      </c>
      <c r="E23" s="29">
        <f t="shared" si="1"/>
        <v>4.950045413260672</v>
      </c>
      <c r="F23" s="81">
        <f t="shared" si="6"/>
        <v>0</v>
      </c>
      <c r="G23" s="17">
        <f t="shared" si="2"/>
        <v>0</v>
      </c>
      <c r="H23" s="29">
        <f t="shared" si="3"/>
        <v>0</v>
      </c>
      <c r="I23" s="132">
        <v>109</v>
      </c>
      <c r="J23" s="17">
        <f t="shared" si="4"/>
        <v>1.4185320145757419</v>
      </c>
      <c r="K23" s="18">
        <f t="shared" si="5"/>
        <v>0.7723375611138666</v>
      </c>
    </row>
    <row r="24" spans="1:11" s="1" customFormat="1" ht="14.25" customHeight="1">
      <c r="A24" s="4"/>
      <c r="B24" s="213" t="s">
        <v>52</v>
      </c>
      <c r="C24" s="110">
        <v>272</v>
      </c>
      <c r="D24" s="11">
        <f t="shared" si="0"/>
        <v>20.214030915576693</v>
      </c>
      <c r="E24" s="30">
        <f t="shared" si="1"/>
        <v>12.352406902815622</v>
      </c>
      <c r="F24" s="80">
        <f t="shared" si="6"/>
        <v>154</v>
      </c>
      <c r="G24" s="11">
        <f t="shared" si="2"/>
        <v>2.1482426956260943</v>
      </c>
      <c r="H24" s="30">
        <f t="shared" si="3"/>
        <v>1.2929225086054907</v>
      </c>
      <c r="I24" s="126">
        <v>426</v>
      </c>
      <c r="J24" s="11">
        <f t="shared" si="4"/>
        <v>5.543987506507028</v>
      </c>
      <c r="K24" s="12">
        <f t="shared" si="5"/>
        <v>3.018493587472543</v>
      </c>
    </row>
    <row r="25" spans="1:11" s="1" customFormat="1" ht="15" customHeight="1">
      <c r="A25" s="4"/>
      <c r="B25" s="213" t="s">
        <v>84</v>
      </c>
      <c r="C25" s="110">
        <v>0</v>
      </c>
      <c r="D25" s="11">
        <f t="shared" si="0"/>
        <v>0</v>
      </c>
      <c r="E25" s="30">
        <f t="shared" si="1"/>
        <v>0</v>
      </c>
      <c r="F25" s="80">
        <f t="shared" si="6"/>
        <v>98</v>
      </c>
      <c r="G25" s="11">
        <f t="shared" si="2"/>
        <v>1.3670635335802417</v>
      </c>
      <c r="H25" s="30">
        <f t="shared" si="3"/>
        <v>0.822768869112585</v>
      </c>
      <c r="I25" s="126">
        <v>98</v>
      </c>
      <c r="J25" s="11">
        <f t="shared" si="4"/>
        <v>1.2753774076002082</v>
      </c>
      <c r="K25" s="12">
        <f t="shared" si="5"/>
        <v>0.6943952384326507</v>
      </c>
    </row>
    <row r="26" spans="1:11" s="1" customFormat="1" ht="13.5" customHeight="1" thickBot="1">
      <c r="A26" s="4"/>
      <c r="B26" s="213" t="s">
        <v>85</v>
      </c>
      <c r="C26" s="110">
        <v>9</v>
      </c>
      <c r="D26" s="11">
        <f t="shared" si="0"/>
        <v>0.66884661117717</v>
      </c>
      <c r="E26" s="30">
        <f t="shared" si="1"/>
        <v>0.4087193460490463</v>
      </c>
      <c r="F26" s="111">
        <f t="shared" si="6"/>
        <v>5</v>
      </c>
      <c r="G26" s="11">
        <f t="shared" si="2"/>
        <v>0.06974813946837968</v>
      </c>
      <c r="H26" s="30">
        <f t="shared" si="3"/>
        <v>0.041978003526152295</v>
      </c>
      <c r="I26" s="126">
        <v>14</v>
      </c>
      <c r="J26" s="11">
        <f t="shared" si="4"/>
        <v>0.18219677251431546</v>
      </c>
      <c r="K26" s="12">
        <f t="shared" si="5"/>
        <v>0.09919931977609296</v>
      </c>
    </row>
    <row r="27" spans="1:11" s="6" customFormat="1" ht="18.75" customHeight="1" thickBot="1">
      <c r="A27" s="93" t="s">
        <v>18</v>
      </c>
      <c r="B27" s="209" t="s">
        <v>53</v>
      </c>
      <c r="C27" s="87">
        <v>59</v>
      </c>
      <c r="D27" s="88">
        <f t="shared" si="0"/>
        <v>4.384661117717004</v>
      </c>
      <c r="E27" s="89">
        <f t="shared" si="1"/>
        <v>2.679382379654859</v>
      </c>
      <c r="F27" s="78">
        <f t="shared" si="6"/>
        <v>1246</v>
      </c>
      <c r="G27" s="88">
        <f t="shared" si="2"/>
        <v>17.381236355520215</v>
      </c>
      <c r="H27" s="89">
        <f t="shared" si="3"/>
        <v>10.460918478717153</v>
      </c>
      <c r="I27" s="139">
        <v>1305</v>
      </c>
      <c r="J27" s="88">
        <f t="shared" si="4"/>
        <v>16.98334200937012</v>
      </c>
      <c r="K27" s="91">
        <f t="shared" si="5"/>
        <v>9.246793736271522</v>
      </c>
    </row>
    <row r="28" spans="1:11" s="1" customFormat="1" ht="12.75" hidden="1">
      <c r="A28" s="4"/>
      <c r="B28" s="206" t="s">
        <v>54</v>
      </c>
      <c r="C28" s="109"/>
      <c r="D28" s="17">
        <f t="shared" si="0"/>
        <v>0</v>
      </c>
      <c r="E28" s="29">
        <f t="shared" si="1"/>
        <v>0</v>
      </c>
      <c r="F28" s="81">
        <f t="shared" si="6"/>
        <v>0</v>
      </c>
      <c r="G28" s="17">
        <f>F28*1000/$G$2</f>
        <v>0</v>
      </c>
      <c r="H28" s="29">
        <f t="shared" si="3"/>
        <v>0</v>
      </c>
      <c r="I28" s="132"/>
      <c r="J28" s="17">
        <f t="shared" si="4"/>
        <v>0</v>
      </c>
      <c r="K28" s="18">
        <f t="shared" si="5"/>
        <v>0</v>
      </c>
    </row>
    <row r="29" spans="1:11" s="1" customFormat="1" ht="13.5" customHeight="1" hidden="1">
      <c r="A29" s="4"/>
      <c r="B29" s="213" t="s">
        <v>55</v>
      </c>
      <c r="C29" s="110"/>
      <c r="D29" s="11">
        <f t="shared" si="0"/>
        <v>0</v>
      </c>
      <c r="E29" s="30">
        <f t="shared" si="1"/>
        <v>0</v>
      </c>
      <c r="F29" s="80">
        <f t="shared" si="6"/>
        <v>0</v>
      </c>
      <c r="G29" s="11">
        <f t="shared" si="2"/>
        <v>0</v>
      </c>
      <c r="H29" s="30">
        <f t="shared" si="3"/>
        <v>0</v>
      </c>
      <c r="I29" s="126"/>
      <c r="J29" s="11">
        <f t="shared" si="4"/>
        <v>0</v>
      </c>
      <c r="K29" s="12">
        <f t="shared" si="5"/>
        <v>0</v>
      </c>
    </row>
    <row r="30" spans="1:11" s="1" customFormat="1" ht="12.75" hidden="1">
      <c r="A30" s="4"/>
      <c r="B30" s="213" t="s">
        <v>56</v>
      </c>
      <c r="C30" s="110"/>
      <c r="D30" s="11">
        <f t="shared" si="0"/>
        <v>0</v>
      </c>
      <c r="E30" s="30">
        <f t="shared" si="1"/>
        <v>0</v>
      </c>
      <c r="F30" s="82">
        <f t="shared" si="6"/>
        <v>0</v>
      </c>
      <c r="G30" s="11">
        <f t="shared" si="2"/>
        <v>0</v>
      </c>
      <c r="H30" s="30">
        <f t="shared" si="3"/>
        <v>0</v>
      </c>
      <c r="I30" s="126"/>
      <c r="J30" s="11">
        <f t="shared" si="4"/>
        <v>0</v>
      </c>
      <c r="K30" s="12">
        <f t="shared" si="5"/>
        <v>0</v>
      </c>
    </row>
    <row r="31" spans="1:11" s="1" customFormat="1" ht="16.5" customHeight="1" hidden="1" thickBot="1">
      <c r="A31" s="5"/>
      <c r="B31" s="213" t="s">
        <v>57</v>
      </c>
      <c r="C31" s="110"/>
      <c r="D31" s="11">
        <f t="shared" si="0"/>
        <v>0</v>
      </c>
      <c r="E31" s="30">
        <f t="shared" si="1"/>
        <v>0</v>
      </c>
      <c r="F31" s="83">
        <f t="shared" si="6"/>
        <v>0</v>
      </c>
      <c r="G31" s="11">
        <f t="shared" si="2"/>
        <v>0</v>
      </c>
      <c r="H31" s="30">
        <f t="shared" si="3"/>
        <v>0</v>
      </c>
      <c r="I31" s="126"/>
      <c r="J31" s="11">
        <f t="shared" si="4"/>
        <v>0</v>
      </c>
      <c r="K31" s="12">
        <f t="shared" si="5"/>
        <v>0</v>
      </c>
    </row>
    <row r="32" spans="1:11" s="1" customFormat="1" ht="16.5" customHeight="1" thickBot="1">
      <c r="A32" s="93" t="s">
        <v>75</v>
      </c>
      <c r="B32" s="209" t="s">
        <v>61</v>
      </c>
      <c r="C32" s="87">
        <v>46</v>
      </c>
      <c r="D32" s="88">
        <f t="shared" si="0"/>
        <v>3.418549346016647</v>
      </c>
      <c r="E32" s="89">
        <f t="shared" si="1"/>
        <v>2.089009990917348</v>
      </c>
      <c r="F32" s="78">
        <f t="shared" si="6"/>
        <v>228</v>
      </c>
      <c r="G32" s="88">
        <f>F32*1000/$G$2</f>
        <v>3.1805151597581136</v>
      </c>
      <c r="H32" s="89">
        <f t="shared" si="3"/>
        <v>1.9141969607925446</v>
      </c>
      <c r="I32" s="139">
        <v>274</v>
      </c>
      <c r="J32" s="88">
        <f>I32*1000/$J$2</f>
        <v>3.5658511192087454</v>
      </c>
      <c r="K32" s="91">
        <f t="shared" si="5"/>
        <v>1.9414724013321052</v>
      </c>
    </row>
    <row r="33" spans="1:11" s="1" customFormat="1" ht="27" thickBot="1">
      <c r="A33" s="93" t="s">
        <v>76</v>
      </c>
      <c r="B33" s="209" t="s">
        <v>62</v>
      </c>
      <c r="C33" s="87">
        <v>4</v>
      </c>
      <c r="D33" s="88">
        <f t="shared" si="0"/>
        <v>0.2972651605231867</v>
      </c>
      <c r="E33" s="89">
        <f t="shared" si="1"/>
        <v>0.18165304268846502</v>
      </c>
      <c r="F33" s="78">
        <f t="shared" si="6"/>
        <v>233</v>
      </c>
      <c r="G33" s="88">
        <f>F33*1000/$G$2</f>
        <v>3.2502632992264933</v>
      </c>
      <c r="H33" s="89">
        <f t="shared" si="3"/>
        <v>1.956174964318697</v>
      </c>
      <c r="I33" s="139">
        <v>237</v>
      </c>
      <c r="J33" s="88">
        <f>I33*1000/$J$2</f>
        <v>3.084331077563769</v>
      </c>
      <c r="K33" s="91">
        <f t="shared" si="5"/>
        <v>1.679302770495288</v>
      </c>
    </row>
    <row r="34" spans="1:11" s="6" customFormat="1" ht="21" customHeight="1" thickBot="1">
      <c r="A34" s="93" t="s">
        <v>19</v>
      </c>
      <c r="B34" s="209" t="s">
        <v>58</v>
      </c>
      <c r="C34" s="87">
        <v>71</v>
      </c>
      <c r="D34" s="88">
        <f t="shared" si="0"/>
        <v>5.276456599286564</v>
      </c>
      <c r="E34" s="89">
        <f t="shared" si="1"/>
        <v>3.224341507720254</v>
      </c>
      <c r="F34" s="78">
        <f t="shared" si="6"/>
        <v>801</v>
      </c>
      <c r="G34" s="88">
        <f t="shared" si="2"/>
        <v>11.173651942834425</v>
      </c>
      <c r="H34" s="89">
        <f t="shared" si="3"/>
        <v>6.724876164889598</v>
      </c>
      <c r="I34" s="139">
        <v>872</v>
      </c>
      <c r="J34" s="88">
        <f t="shared" si="4"/>
        <v>11.348256116605935</v>
      </c>
      <c r="K34" s="91">
        <f t="shared" si="5"/>
        <v>6.178700488910933</v>
      </c>
    </row>
    <row r="35" spans="1:11" s="1" customFormat="1" ht="12.75">
      <c r="A35" s="4"/>
      <c r="B35" s="206" t="s">
        <v>59</v>
      </c>
      <c r="C35" s="109">
        <v>31</v>
      </c>
      <c r="D35" s="23">
        <f t="shared" si="0"/>
        <v>2.3038049940546967</v>
      </c>
      <c r="E35" s="33">
        <f t="shared" si="1"/>
        <v>1.407811080835604</v>
      </c>
      <c r="F35" s="81">
        <f t="shared" si="6"/>
        <v>478</v>
      </c>
      <c r="G35" s="23">
        <f t="shared" si="2"/>
        <v>6.667922133177098</v>
      </c>
      <c r="H35" s="33">
        <f t="shared" si="3"/>
        <v>4.01309713710016</v>
      </c>
      <c r="I35" s="132">
        <v>509</v>
      </c>
      <c r="J35" s="23">
        <f t="shared" si="4"/>
        <v>6.624154086413326</v>
      </c>
      <c r="K35" s="24">
        <f t="shared" si="5"/>
        <v>3.6066038404308083</v>
      </c>
    </row>
    <row r="36" spans="1:11" s="1" customFormat="1" ht="13.5" customHeight="1">
      <c r="A36" s="4"/>
      <c r="B36" s="214" t="s">
        <v>31</v>
      </c>
      <c r="C36" s="110">
        <v>31</v>
      </c>
      <c r="D36" s="25">
        <f t="shared" si="0"/>
        <v>2.3038049940546967</v>
      </c>
      <c r="E36" s="34">
        <f t="shared" si="1"/>
        <v>1.407811080835604</v>
      </c>
      <c r="F36" s="80">
        <f t="shared" si="6"/>
        <v>129</v>
      </c>
      <c r="G36" s="25">
        <f t="shared" si="2"/>
        <v>1.7995019982841958</v>
      </c>
      <c r="H36" s="34">
        <f t="shared" si="3"/>
        <v>1.0830324909747293</v>
      </c>
      <c r="I36" s="126">
        <v>160</v>
      </c>
      <c r="J36" s="25">
        <f t="shared" si="4"/>
        <v>2.082248828735034</v>
      </c>
      <c r="K36" s="26">
        <f t="shared" si="5"/>
        <v>1.1337065117267768</v>
      </c>
    </row>
    <row r="37" spans="1:11" s="1" customFormat="1" ht="12" customHeight="1" thickBot="1">
      <c r="A37" s="15"/>
      <c r="B37" s="213" t="s">
        <v>83</v>
      </c>
      <c r="C37" s="110">
        <v>0</v>
      </c>
      <c r="D37" s="25">
        <f t="shared" si="0"/>
        <v>0</v>
      </c>
      <c r="E37" s="34">
        <f t="shared" si="1"/>
        <v>0</v>
      </c>
      <c r="F37" s="112">
        <f t="shared" si="6"/>
        <v>163</v>
      </c>
      <c r="G37" s="25">
        <f t="shared" si="2"/>
        <v>2.2737893466691776</v>
      </c>
      <c r="H37" s="34">
        <f t="shared" si="3"/>
        <v>1.3684829149525648</v>
      </c>
      <c r="I37" s="126">
        <v>163</v>
      </c>
      <c r="J37" s="25">
        <f t="shared" si="4"/>
        <v>2.121290994273816</v>
      </c>
      <c r="K37" s="26">
        <f t="shared" si="5"/>
        <v>1.1549635088216539</v>
      </c>
    </row>
    <row r="38" spans="1:11" s="6" customFormat="1" ht="21" customHeight="1" thickBot="1">
      <c r="A38" s="93" t="s">
        <v>20</v>
      </c>
      <c r="B38" s="209" t="s">
        <v>32</v>
      </c>
      <c r="C38" s="87">
        <v>51</v>
      </c>
      <c r="D38" s="88">
        <f t="shared" si="0"/>
        <v>3.7901307966706304</v>
      </c>
      <c r="E38" s="89">
        <f t="shared" si="1"/>
        <v>2.316076294277929</v>
      </c>
      <c r="F38" s="78">
        <f t="shared" si="6"/>
        <v>1525</v>
      </c>
      <c r="G38" s="88">
        <f t="shared" si="2"/>
        <v>21.273182537855803</v>
      </c>
      <c r="H38" s="89">
        <f t="shared" si="3"/>
        <v>12.80329107547645</v>
      </c>
      <c r="I38" s="139">
        <v>1576</v>
      </c>
      <c r="J38" s="88">
        <f t="shared" si="4"/>
        <v>20.510150963040083</v>
      </c>
      <c r="K38" s="107">
        <f t="shared" si="5"/>
        <v>11.167009140508751</v>
      </c>
    </row>
    <row r="39" spans="1:11" s="1" customFormat="1" ht="12.75">
      <c r="A39" s="4"/>
      <c r="B39" s="206" t="s">
        <v>60</v>
      </c>
      <c r="C39" s="109">
        <v>9</v>
      </c>
      <c r="D39" s="17">
        <f t="shared" si="0"/>
        <v>0.66884661117717</v>
      </c>
      <c r="E39" s="29">
        <f t="shared" si="1"/>
        <v>0.4087193460490463</v>
      </c>
      <c r="F39" s="81">
        <f t="shared" si="6"/>
        <v>238</v>
      </c>
      <c r="G39" s="17">
        <f t="shared" si="2"/>
        <v>3.320011438694873</v>
      </c>
      <c r="H39" s="29">
        <f t="shared" si="3"/>
        <v>1.9981529678448493</v>
      </c>
      <c r="I39" s="132">
        <v>247</v>
      </c>
      <c r="J39" s="17">
        <f t="shared" si="4"/>
        <v>3.2144716293597084</v>
      </c>
      <c r="K39" s="18">
        <f t="shared" si="5"/>
        <v>1.7501594274782115</v>
      </c>
    </row>
    <row r="40" spans="1:11" s="1" customFormat="1" ht="12.75">
      <c r="A40" s="4"/>
      <c r="B40" s="213" t="s">
        <v>34</v>
      </c>
      <c r="C40" s="110">
        <v>3</v>
      </c>
      <c r="D40" s="11">
        <f t="shared" si="0"/>
        <v>0.22294887039239</v>
      </c>
      <c r="E40" s="30">
        <f t="shared" si="1"/>
        <v>0.1362397820163488</v>
      </c>
      <c r="F40" s="80">
        <f t="shared" si="6"/>
        <v>30</v>
      </c>
      <c r="G40" s="11">
        <f t="shared" si="2"/>
        <v>0.4184888368102781</v>
      </c>
      <c r="H40" s="30">
        <f t="shared" si="3"/>
        <v>0.25186802115691376</v>
      </c>
      <c r="I40" s="126">
        <v>33</v>
      </c>
      <c r="J40" s="11">
        <f t="shared" si="4"/>
        <v>0.42946382092660074</v>
      </c>
      <c r="K40" s="12">
        <f t="shared" si="5"/>
        <v>0.2338269680436477</v>
      </c>
    </row>
    <row r="41" spans="1:11" s="1" customFormat="1" ht="12.75">
      <c r="A41" s="4"/>
      <c r="B41" s="213" t="s">
        <v>25</v>
      </c>
      <c r="C41" s="110">
        <v>1</v>
      </c>
      <c r="D41" s="11">
        <f t="shared" si="0"/>
        <v>0.07431629013079667</v>
      </c>
      <c r="E41" s="30">
        <f t="shared" si="1"/>
        <v>0.045413260672116255</v>
      </c>
      <c r="F41" s="80">
        <f t="shared" si="6"/>
        <v>14</v>
      </c>
      <c r="G41" s="11">
        <f t="shared" si="2"/>
        <v>0.19529479051146312</v>
      </c>
      <c r="H41" s="30">
        <f t="shared" si="3"/>
        <v>0.11753840987322643</v>
      </c>
      <c r="I41" s="126">
        <v>15</v>
      </c>
      <c r="J41" s="11">
        <f t="shared" si="4"/>
        <v>0.19521082769390943</v>
      </c>
      <c r="K41" s="12">
        <f t="shared" si="5"/>
        <v>0.10628498547438532</v>
      </c>
    </row>
    <row r="42" spans="1:11" s="1" customFormat="1" ht="13.5" thickBot="1">
      <c r="A42" s="5"/>
      <c r="B42" s="213" t="s">
        <v>35</v>
      </c>
      <c r="C42" s="110">
        <v>15</v>
      </c>
      <c r="D42" s="11">
        <f t="shared" si="0"/>
        <v>1.11474435196195</v>
      </c>
      <c r="E42" s="30">
        <f t="shared" si="1"/>
        <v>0.6811989100817438</v>
      </c>
      <c r="F42" s="111">
        <f t="shared" si="6"/>
        <v>531</v>
      </c>
      <c r="G42" s="11">
        <f t="shared" si="2"/>
        <v>7.407252411541922</v>
      </c>
      <c r="H42" s="30">
        <f t="shared" si="3"/>
        <v>4.458063974477374</v>
      </c>
      <c r="I42" s="126">
        <v>546</v>
      </c>
      <c r="J42" s="11">
        <f t="shared" si="4"/>
        <v>7.105674128058303</v>
      </c>
      <c r="K42" s="12">
        <f t="shared" si="5"/>
        <v>3.8687734712676254</v>
      </c>
    </row>
    <row r="43" spans="1:11" s="6" customFormat="1" ht="23.25" customHeight="1" thickBot="1">
      <c r="A43" s="93" t="s">
        <v>21</v>
      </c>
      <c r="B43" s="209" t="s">
        <v>64</v>
      </c>
      <c r="C43" s="87">
        <v>279</v>
      </c>
      <c r="D43" s="88">
        <f t="shared" si="0"/>
        <v>20.73424494649227</v>
      </c>
      <c r="E43" s="89">
        <f t="shared" si="1"/>
        <v>12.670299727520437</v>
      </c>
      <c r="F43" s="78">
        <f t="shared" si="6"/>
        <v>0</v>
      </c>
      <c r="G43" s="88">
        <f t="shared" si="2"/>
        <v>0</v>
      </c>
      <c r="H43" s="89">
        <f t="shared" si="3"/>
        <v>0</v>
      </c>
      <c r="I43" s="139">
        <v>279</v>
      </c>
      <c r="J43" s="88">
        <f t="shared" si="4"/>
        <v>3.630921395106715</v>
      </c>
      <c r="K43" s="107">
        <f t="shared" si="5"/>
        <v>1.976900729823567</v>
      </c>
    </row>
    <row r="44" spans="1:11" s="1" customFormat="1" ht="30" customHeight="1" thickBot="1">
      <c r="A44" s="9"/>
      <c r="B44" s="155" t="s">
        <v>81</v>
      </c>
      <c r="C44" s="109">
        <v>50</v>
      </c>
      <c r="D44" s="17">
        <f t="shared" si="0"/>
        <v>3.7158145065398336</v>
      </c>
      <c r="E44" s="29">
        <f t="shared" si="1"/>
        <v>2.270663033605813</v>
      </c>
      <c r="F44" s="115">
        <f t="shared" si="6"/>
        <v>0</v>
      </c>
      <c r="G44" s="17">
        <f t="shared" si="2"/>
        <v>0</v>
      </c>
      <c r="H44" s="29">
        <f t="shared" si="3"/>
        <v>0</v>
      </c>
      <c r="I44" s="132">
        <v>50</v>
      </c>
      <c r="J44" s="17">
        <f t="shared" si="4"/>
        <v>0.6507027589796981</v>
      </c>
      <c r="K44" s="18">
        <f t="shared" si="5"/>
        <v>0.35428328491461775</v>
      </c>
    </row>
    <row r="45" spans="1:11" s="1" customFormat="1" ht="16.5" customHeight="1" thickBot="1">
      <c r="A45" s="4"/>
      <c r="B45" s="215" t="s">
        <v>79</v>
      </c>
      <c r="C45" s="110">
        <v>13</v>
      </c>
      <c r="D45" s="11">
        <f t="shared" si="0"/>
        <v>0.9661117717003567</v>
      </c>
      <c r="E45" s="30">
        <f t="shared" si="1"/>
        <v>0.5903723887375113</v>
      </c>
      <c r="F45" s="116">
        <f t="shared" si="6"/>
        <v>0</v>
      </c>
      <c r="G45" s="11">
        <f t="shared" si="2"/>
        <v>0</v>
      </c>
      <c r="H45" s="30">
        <f t="shared" si="3"/>
        <v>0</v>
      </c>
      <c r="I45" s="126">
        <v>13</v>
      </c>
      <c r="J45" s="11">
        <f t="shared" si="4"/>
        <v>0.1691827173347215</v>
      </c>
      <c r="K45" s="12">
        <f t="shared" si="5"/>
        <v>0.0921136540778006</v>
      </c>
    </row>
    <row r="46" spans="1:11" s="1" customFormat="1" ht="18" customHeight="1" thickBot="1">
      <c r="A46" s="93" t="s">
        <v>77</v>
      </c>
      <c r="B46" s="209" t="s">
        <v>63</v>
      </c>
      <c r="C46" s="87">
        <v>4</v>
      </c>
      <c r="D46" s="88">
        <f t="shared" si="0"/>
        <v>0.2972651605231867</v>
      </c>
      <c r="E46" s="89">
        <f t="shared" si="1"/>
        <v>0.18165304268846502</v>
      </c>
      <c r="F46" s="78">
        <f t="shared" si="6"/>
        <v>0</v>
      </c>
      <c r="G46" s="88">
        <f>F46*1000/$G$2</f>
        <v>0</v>
      </c>
      <c r="H46" s="89">
        <f t="shared" si="3"/>
        <v>0</v>
      </c>
      <c r="I46" s="139">
        <v>4</v>
      </c>
      <c r="J46" s="88">
        <f>I46*1000/$J$2</f>
        <v>0.052056220718375845</v>
      </c>
      <c r="K46" s="91">
        <f t="shared" si="5"/>
        <v>0.028342662793169417</v>
      </c>
    </row>
    <row r="47" spans="1:11" s="6" customFormat="1" ht="21" customHeight="1" thickBot="1">
      <c r="A47" s="93" t="s">
        <v>29</v>
      </c>
      <c r="B47" s="209" t="s">
        <v>65</v>
      </c>
      <c r="C47" s="87">
        <v>5</v>
      </c>
      <c r="D47" s="88">
        <f t="shared" si="0"/>
        <v>0.37158145065398335</v>
      </c>
      <c r="E47" s="89">
        <f t="shared" si="1"/>
        <v>0.22706630336058128</v>
      </c>
      <c r="F47" s="78">
        <f t="shared" si="6"/>
        <v>155</v>
      </c>
      <c r="G47" s="88">
        <f t="shared" si="2"/>
        <v>2.16219232351977</v>
      </c>
      <c r="H47" s="89">
        <f t="shared" si="3"/>
        <v>1.3013181093107211</v>
      </c>
      <c r="I47" s="139">
        <v>160</v>
      </c>
      <c r="J47" s="88">
        <f t="shared" si="4"/>
        <v>2.082248828735034</v>
      </c>
      <c r="K47" s="91">
        <f t="shared" si="5"/>
        <v>1.1337065117267768</v>
      </c>
    </row>
    <row r="48" spans="1:11" s="6" customFormat="1" ht="19.5" customHeight="1" thickBot="1">
      <c r="A48" s="93" t="s">
        <v>30</v>
      </c>
      <c r="B48" s="209" t="s">
        <v>66</v>
      </c>
      <c r="C48" s="87">
        <v>539</v>
      </c>
      <c r="D48" s="88">
        <f t="shared" si="0"/>
        <v>40.05648038049941</v>
      </c>
      <c r="E48" s="89">
        <f t="shared" si="1"/>
        <v>24.477747502270663</v>
      </c>
      <c r="F48" s="78">
        <f t="shared" si="6"/>
        <v>1515</v>
      </c>
      <c r="G48" s="88">
        <f t="shared" si="2"/>
        <v>21.13368625891904</v>
      </c>
      <c r="H48" s="89">
        <f t="shared" si="3"/>
        <v>12.719335068424146</v>
      </c>
      <c r="I48" s="139">
        <v>2054</v>
      </c>
      <c r="J48" s="88">
        <f t="shared" si="4"/>
        <v>26.730869338886</v>
      </c>
      <c r="K48" s="91">
        <f t="shared" si="5"/>
        <v>14.553957344292495</v>
      </c>
    </row>
    <row r="49" spans="1:11" s="1" customFormat="1" ht="12.75">
      <c r="A49" s="4"/>
      <c r="B49" s="206" t="s">
        <v>67</v>
      </c>
      <c r="C49" s="109">
        <v>78</v>
      </c>
      <c r="D49" s="17">
        <f t="shared" si="0"/>
        <v>5.79667063020214</v>
      </c>
      <c r="E49" s="29">
        <f t="shared" si="1"/>
        <v>3.542234332425068</v>
      </c>
      <c r="F49" s="81">
        <f t="shared" si="6"/>
        <v>315</v>
      </c>
      <c r="G49" s="17">
        <f t="shared" si="2"/>
        <v>4.39413278650792</v>
      </c>
      <c r="H49" s="29">
        <f t="shared" si="3"/>
        <v>2.644614222147595</v>
      </c>
      <c r="I49" s="132">
        <v>393</v>
      </c>
      <c r="J49" s="17">
        <f t="shared" si="4"/>
        <v>5.114523685580427</v>
      </c>
      <c r="K49" s="18">
        <f t="shared" si="5"/>
        <v>2.7846666194288954</v>
      </c>
    </row>
    <row r="50" spans="1:11" s="1" customFormat="1" ht="12.75">
      <c r="A50" s="4"/>
      <c r="B50" s="213" t="s">
        <v>71</v>
      </c>
      <c r="C50" s="110">
        <v>1</v>
      </c>
      <c r="D50" s="11">
        <f t="shared" si="0"/>
        <v>0.07431629013079667</v>
      </c>
      <c r="E50" s="30">
        <f t="shared" si="1"/>
        <v>0.045413260672116255</v>
      </c>
      <c r="F50" s="80">
        <f t="shared" si="6"/>
        <v>4</v>
      </c>
      <c r="G50" s="11">
        <f t="shared" si="2"/>
        <v>0.055798511574703745</v>
      </c>
      <c r="H50" s="30">
        <f t="shared" si="3"/>
        <v>0.033582402820921835</v>
      </c>
      <c r="I50" s="126">
        <v>5</v>
      </c>
      <c r="J50" s="11">
        <f t="shared" si="4"/>
        <v>0.0650702758979698</v>
      </c>
      <c r="K50" s="12">
        <f t="shared" si="5"/>
        <v>0.035428328491461776</v>
      </c>
    </row>
    <row r="51" spans="1:11" s="1" customFormat="1" ht="12.75">
      <c r="A51" s="4"/>
      <c r="B51" s="213" t="s">
        <v>68</v>
      </c>
      <c r="C51" s="110">
        <v>9</v>
      </c>
      <c r="D51" s="11">
        <f t="shared" si="0"/>
        <v>0.66884661117717</v>
      </c>
      <c r="E51" s="30">
        <f t="shared" si="1"/>
        <v>0.4087193460490463</v>
      </c>
      <c r="F51" s="80">
        <f t="shared" si="6"/>
        <v>139</v>
      </c>
      <c r="G51" s="11">
        <f t="shared" si="2"/>
        <v>1.938998277220955</v>
      </c>
      <c r="H51" s="30">
        <f t="shared" si="3"/>
        <v>1.1669884980270337</v>
      </c>
      <c r="I51" s="126">
        <v>148</v>
      </c>
      <c r="J51" s="11">
        <f t="shared" si="4"/>
        <v>1.9260801665799063</v>
      </c>
      <c r="K51" s="12">
        <f t="shared" si="5"/>
        <v>1.0486785233472684</v>
      </c>
    </row>
    <row r="52" spans="1:11" s="1" customFormat="1" ht="12.75">
      <c r="A52" s="4"/>
      <c r="B52" s="213" t="s">
        <v>72</v>
      </c>
      <c r="C52" s="110">
        <v>3</v>
      </c>
      <c r="D52" s="11">
        <f t="shared" si="0"/>
        <v>0.22294887039239</v>
      </c>
      <c r="E52" s="30">
        <f t="shared" si="1"/>
        <v>0.1362397820163488</v>
      </c>
      <c r="F52" s="80">
        <f t="shared" si="6"/>
        <v>45</v>
      </c>
      <c r="G52" s="11">
        <f t="shared" si="2"/>
        <v>0.6277332552154171</v>
      </c>
      <c r="H52" s="30">
        <f t="shared" si="3"/>
        <v>0.3778020317353707</v>
      </c>
      <c r="I52" s="126">
        <v>48</v>
      </c>
      <c r="J52" s="11">
        <f t="shared" si="4"/>
        <v>0.6246746486205101</v>
      </c>
      <c r="K52" s="12">
        <f t="shared" si="5"/>
        <v>0.34011195351803303</v>
      </c>
    </row>
    <row r="53" spans="1:11" s="1" customFormat="1" ht="12.75">
      <c r="A53" s="4"/>
      <c r="B53" s="213" t="s">
        <v>69</v>
      </c>
      <c r="C53" s="110">
        <v>82</v>
      </c>
      <c r="D53" s="11">
        <f t="shared" si="0"/>
        <v>6.093935790725327</v>
      </c>
      <c r="E53" s="30">
        <f t="shared" si="1"/>
        <v>3.723887375113533</v>
      </c>
      <c r="F53" s="80">
        <f t="shared" si="6"/>
        <v>400</v>
      </c>
      <c r="G53" s="11">
        <f t="shared" si="2"/>
        <v>5.579851157470374</v>
      </c>
      <c r="H53" s="30">
        <f t="shared" si="3"/>
        <v>3.3582402820921837</v>
      </c>
      <c r="I53" s="126">
        <v>482</v>
      </c>
      <c r="J53" s="11">
        <f t="shared" si="4"/>
        <v>6.27277459656429</v>
      </c>
      <c r="K53" s="12">
        <f t="shared" si="5"/>
        <v>3.415290866576915</v>
      </c>
    </row>
    <row r="54" spans="1:11" s="1" customFormat="1" ht="12.75">
      <c r="A54" s="4"/>
      <c r="B54" s="213" t="s">
        <v>73</v>
      </c>
      <c r="C54" s="110">
        <v>77</v>
      </c>
      <c r="D54" s="11">
        <f t="shared" si="0"/>
        <v>5.722354340071344</v>
      </c>
      <c r="E54" s="30">
        <f t="shared" si="1"/>
        <v>3.4968210717529518</v>
      </c>
      <c r="F54" s="80">
        <f t="shared" si="6"/>
        <v>246</v>
      </c>
      <c r="G54" s="11">
        <f t="shared" si="2"/>
        <v>3.4316084618442804</v>
      </c>
      <c r="H54" s="30">
        <f t="shared" si="3"/>
        <v>2.0653177734866928</v>
      </c>
      <c r="I54" s="126">
        <v>323</v>
      </c>
      <c r="J54" s="11">
        <f t="shared" si="4"/>
        <v>4.20353982300885</v>
      </c>
      <c r="K54" s="12">
        <f t="shared" si="5"/>
        <v>2.2886700205484307</v>
      </c>
    </row>
    <row r="55" spans="1:11" s="1" customFormat="1" ht="12.75">
      <c r="A55" s="4"/>
      <c r="B55" s="213" t="s">
        <v>70</v>
      </c>
      <c r="C55" s="110">
        <v>20</v>
      </c>
      <c r="D55" s="11">
        <f t="shared" si="0"/>
        <v>1.4863258026159334</v>
      </c>
      <c r="E55" s="30">
        <f t="shared" si="1"/>
        <v>0.9082652134423251</v>
      </c>
      <c r="F55" s="80">
        <f t="shared" si="6"/>
        <v>368</v>
      </c>
      <c r="G55" s="11">
        <f t="shared" si="2"/>
        <v>5.133463064872744</v>
      </c>
      <c r="H55" s="30">
        <f t="shared" si="3"/>
        <v>3.089581059524809</v>
      </c>
      <c r="I55" s="126">
        <v>388</v>
      </c>
      <c r="J55" s="11">
        <f t="shared" si="4"/>
        <v>5.0494534096824575</v>
      </c>
      <c r="K55" s="12">
        <f t="shared" si="5"/>
        <v>2.7492382909374338</v>
      </c>
    </row>
    <row r="56" spans="1:11" s="1" customFormat="1" ht="12.75">
      <c r="A56" s="4"/>
      <c r="B56" s="213" t="s">
        <v>74</v>
      </c>
      <c r="C56" s="110">
        <v>16</v>
      </c>
      <c r="D56" s="11">
        <f t="shared" si="0"/>
        <v>1.1890606420927468</v>
      </c>
      <c r="E56" s="30">
        <f t="shared" si="1"/>
        <v>0.7266121707538601</v>
      </c>
      <c r="F56" s="80">
        <f t="shared" si="6"/>
        <v>352</v>
      </c>
      <c r="G56" s="11">
        <f t="shared" si="2"/>
        <v>4.9102690185739295</v>
      </c>
      <c r="H56" s="30">
        <f t="shared" si="3"/>
        <v>2.9552514482411216</v>
      </c>
      <c r="I56" s="126">
        <v>368</v>
      </c>
      <c r="J56" s="11">
        <f t="shared" si="4"/>
        <v>4.7891723060905775</v>
      </c>
      <c r="K56" s="12">
        <f t="shared" si="5"/>
        <v>2.6075249769715865</v>
      </c>
    </row>
    <row r="57" spans="1:11" s="1" customFormat="1" ht="13.5" thickBot="1">
      <c r="A57" s="4"/>
      <c r="B57" s="213" t="s">
        <v>33</v>
      </c>
      <c r="C57" s="117">
        <v>42</v>
      </c>
      <c r="D57" s="11">
        <f t="shared" si="0"/>
        <v>3.1212841854934603</v>
      </c>
      <c r="E57" s="30">
        <f>C57*100/C$61</f>
        <v>1.9073569482288828</v>
      </c>
      <c r="F57" s="82">
        <f t="shared" si="6"/>
        <v>20</v>
      </c>
      <c r="G57" s="11">
        <f t="shared" si="2"/>
        <v>0.27899255787351873</v>
      </c>
      <c r="H57" s="30">
        <f>F57*100/F$61</f>
        <v>0.16791201410460918</v>
      </c>
      <c r="I57" s="126">
        <v>62</v>
      </c>
      <c r="J57" s="11">
        <f t="shared" si="4"/>
        <v>0.8068714211348256</v>
      </c>
      <c r="K57" s="12">
        <f t="shared" si="5"/>
        <v>0.439311273294126</v>
      </c>
    </row>
    <row r="58" spans="1:11" s="6" customFormat="1" ht="21" customHeight="1" thickBot="1">
      <c r="A58" s="93" t="s">
        <v>88</v>
      </c>
      <c r="B58" s="86" t="s">
        <v>87</v>
      </c>
      <c r="C58" s="87">
        <v>34</v>
      </c>
      <c r="D58" s="88">
        <f t="shared" si="0"/>
        <v>2.5267538644470866</v>
      </c>
      <c r="E58" s="89">
        <f>C58*100/C$61</f>
        <v>1.5440508628519527</v>
      </c>
      <c r="F58" s="78">
        <f t="shared" si="6"/>
        <v>649</v>
      </c>
      <c r="G58" s="88">
        <f t="shared" si="2"/>
        <v>9.053308502995682</v>
      </c>
      <c r="H58" s="89">
        <f>F58*100/F$61</f>
        <v>5.448744857694568</v>
      </c>
      <c r="I58" s="139">
        <v>683</v>
      </c>
      <c r="J58" s="88">
        <f t="shared" si="4"/>
        <v>8.888599687662676</v>
      </c>
      <c r="K58" s="91">
        <f t="shared" si="5"/>
        <v>4.839509671933678</v>
      </c>
    </row>
    <row r="59" spans="1:11" s="1" customFormat="1" ht="12.75">
      <c r="A59" s="4"/>
      <c r="B59" s="37" t="s">
        <v>89</v>
      </c>
      <c r="C59" s="109">
        <v>28</v>
      </c>
      <c r="D59" s="17">
        <f t="shared" si="0"/>
        <v>2.080856123662307</v>
      </c>
      <c r="E59" s="29">
        <f>C59*100/C$61</f>
        <v>1.2715712988192551</v>
      </c>
      <c r="F59" s="81">
        <f t="shared" si="6"/>
        <v>579</v>
      </c>
      <c r="G59" s="17">
        <f t="shared" si="2"/>
        <v>8.076834550438367</v>
      </c>
      <c r="H59" s="29">
        <f>F59*100/F$61</f>
        <v>4.861052808328436</v>
      </c>
      <c r="I59" s="132">
        <v>607</v>
      </c>
      <c r="J59" s="17">
        <f t="shared" si="4"/>
        <v>7.899531494013535</v>
      </c>
      <c r="K59" s="18">
        <f t="shared" si="5"/>
        <v>4.300999078863459</v>
      </c>
    </row>
    <row r="60" spans="1:11" s="1" customFormat="1" ht="13.5" thickBot="1">
      <c r="A60" s="22"/>
      <c r="B60" s="227" t="s">
        <v>90</v>
      </c>
      <c r="C60" s="113">
        <v>6</v>
      </c>
      <c r="D60" s="17">
        <f t="shared" si="0"/>
        <v>0.44589774078478</v>
      </c>
      <c r="E60" s="29">
        <f>C60*100/C$61</f>
        <v>0.2724795640326976</v>
      </c>
      <c r="F60" s="81">
        <f t="shared" si="6"/>
        <v>70</v>
      </c>
      <c r="G60" s="17">
        <f t="shared" si="2"/>
        <v>0.9764739525573155</v>
      </c>
      <c r="H60" s="29">
        <f>F60*100/F$61</f>
        <v>0.5876920493661322</v>
      </c>
      <c r="I60" s="132">
        <v>76</v>
      </c>
      <c r="J60" s="17">
        <f t="shared" si="4"/>
        <v>0.9890681936491411</v>
      </c>
      <c r="K60" s="18">
        <f t="shared" si="5"/>
        <v>0.538510593070219</v>
      </c>
    </row>
    <row r="61" spans="1:11" s="6" customFormat="1" ht="18.75" customHeight="1" thickBot="1">
      <c r="A61" s="105"/>
      <c r="B61" s="106" t="s">
        <v>22</v>
      </c>
      <c r="C61" s="142">
        <f>C48+C47+C46+C43+C38+C34+C33+C32+C27+C22+C18+C17+C16+C14+C13+C11+C10+C8+C5+C58</f>
        <v>2202</v>
      </c>
      <c r="D61" s="204">
        <f t="shared" si="0"/>
        <v>163.64447086801428</v>
      </c>
      <c r="E61" s="89">
        <f>C61*100/C$61</f>
        <v>100</v>
      </c>
      <c r="F61" s="142">
        <f>F48+F47+F46+F43+F38+F34+F33+F32+F27+F22+F18+F17+F16+F14+F13+F11+F10+F8+F5+F58</f>
        <v>11911</v>
      </c>
      <c r="G61" s="204">
        <f t="shared" si="2"/>
        <v>166.15401784157407</v>
      </c>
      <c r="H61" s="89"/>
      <c r="I61" s="142">
        <f>I48+I47+I46+I43+I38+I34+I33+I32+I27+I22+I18+I17+I16+I14+I13+I11+I10+I8+I5+I58</f>
        <v>14113</v>
      </c>
      <c r="J61" s="204">
        <f t="shared" si="4"/>
        <v>183.66736074960957</v>
      </c>
      <c r="K61" s="91"/>
    </row>
    <row r="62" spans="1:11" s="6" customFormat="1" ht="22.5" customHeight="1">
      <c r="A62" s="14"/>
      <c r="B62" s="254" t="s">
        <v>82</v>
      </c>
      <c r="C62" s="254"/>
      <c r="D62" s="254"/>
      <c r="E62" s="254"/>
      <c r="F62" s="254"/>
      <c r="G62" s="254"/>
      <c r="H62" s="254"/>
      <c r="I62" s="256"/>
      <c r="J62" s="256"/>
      <c r="K62" s="256"/>
    </row>
  </sheetData>
  <sheetProtection/>
  <mergeCells count="3">
    <mergeCell ref="A1:K1"/>
    <mergeCell ref="A3:A4"/>
    <mergeCell ref="B3:B4"/>
  </mergeCells>
  <printOptions/>
  <pageMargins left="0.35433070866141736" right="0.15748031496062992" top="0.4724409448818898" bottom="0.7874015748031497" header="0" footer="0"/>
  <pageSetup blackAndWhite="1" fitToHeight="0" fitToWidth="1" horizontalDpi="600" verticalDpi="600" orientation="landscape" paperSize="9" scale="98" r:id="rId1"/>
  <headerFooter alignWithMargins="0">
    <oddFooter>&amp;L&amp;Z&amp;F - &amp;A&amp;R&amp;P -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K64"/>
  <sheetViews>
    <sheetView zoomScalePageLayoutView="0" workbookViewId="0" topLeftCell="A1">
      <pane ySplit="4" topLeftCell="A9" activePane="bottomLeft" state="frozen"/>
      <selection pane="topLeft" activeCell="A1" sqref="A1"/>
      <selection pane="bottomLeft" activeCell="J2" sqref="J2"/>
    </sheetView>
  </sheetViews>
  <sheetFormatPr defaultColWidth="9.00390625" defaultRowHeight="12.75"/>
  <cols>
    <col min="1" max="1" width="5.625" style="0" customWidth="1"/>
    <col min="2" max="2" width="47.875" style="10" customWidth="1"/>
    <col min="3" max="3" width="11.125" style="3" hidden="1" customWidth="1"/>
    <col min="4" max="4" width="11.00390625" style="3" hidden="1" customWidth="1"/>
    <col min="5" max="5" width="9.00390625" style="3" hidden="1" customWidth="1"/>
    <col min="6" max="6" width="10.50390625" style="3" hidden="1" customWidth="1"/>
    <col min="7" max="7" width="11.625" style="3" hidden="1" customWidth="1"/>
    <col min="8" max="8" width="8.125" style="3" hidden="1" customWidth="1"/>
    <col min="9" max="9" width="10.625" style="3" customWidth="1"/>
    <col min="10" max="10" width="10.50390625" style="3" customWidth="1"/>
    <col min="11" max="11" width="8.125" style="3" customWidth="1"/>
  </cols>
  <sheetData>
    <row r="1" spans="1:11" ht="16.5" customHeight="1">
      <c r="A1" s="258" t="s">
        <v>94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20.25" customHeight="1" thickBot="1">
      <c r="A2" s="20"/>
      <c r="B2" s="21"/>
      <c r="C2" s="2"/>
      <c r="D2" s="220">
        <v>10057</v>
      </c>
      <c r="E2" s="223"/>
      <c r="F2" s="226"/>
      <c r="G2" s="223">
        <v>53283</v>
      </c>
      <c r="H2" s="223"/>
      <c r="I2" s="226"/>
      <c r="J2" s="220">
        <v>58930</v>
      </c>
      <c r="K2" s="2"/>
    </row>
    <row r="3" spans="1:11" ht="15" customHeight="1">
      <c r="A3" s="266" t="s">
        <v>24</v>
      </c>
      <c r="B3" s="262" t="s">
        <v>5</v>
      </c>
      <c r="C3" s="124" t="s">
        <v>1</v>
      </c>
      <c r="D3" s="123"/>
      <c r="E3" s="123"/>
      <c r="F3" s="124" t="s">
        <v>2</v>
      </c>
      <c r="G3" s="123"/>
      <c r="H3" s="123"/>
      <c r="I3" s="124" t="s">
        <v>3</v>
      </c>
      <c r="J3" s="123"/>
      <c r="K3" s="125"/>
    </row>
    <row r="4" spans="1:11" ht="27.75" customHeight="1" thickBot="1">
      <c r="A4" s="267"/>
      <c r="B4" s="263"/>
      <c r="C4" s="120" t="s">
        <v>6</v>
      </c>
      <c r="D4" s="118" t="s">
        <v>7</v>
      </c>
      <c r="E4" s="119" t="s">
        <v>8</v>
      </c>
      <c r="F4" s="120" t="s">
        <v>6</v>
      </c>
      <c r="G4" s="118" t="s">
        <v>7</v>
      </c>
      <c r="H4" s="119" t="s">
        <v>8</v>
      </c>
      <c r="I4" s="120" t="s">
        <v>6</v>
      </c>
      <c r="J4" s="118" t="s">
        <v>7</v>
      </c>
      <c r="K4" s="121" t="s">
        <v>8</v>
      </c>
    </row>
    <row r="5" spans="1:11" ht="16.5" customHeight="1" thickBot="1">
      <c r="A5" s="99" t="s">
        <v>9</v>
      </c>
      <c r="B5" s="148" t="s">
        <v>26</v>
      </c>
      <c r="C5" s="139">
        <v>12</v>
      </c>
      <c r="D5" s="88">
        <f aca="true" t="shared" si="0" ref="D5:D61">C5*1000/$D$2</f>
        <v>1.1931987670279407</v>
      </c>
      <c r="E5" s="89">
        <f>C5*100/C$61</f>
        <v>1.6216216216216217</v>
      </c>
      <c r="F5" s="129">
        <f>I5-C5</f>
        <v>70</v>
      </c>
      <c r="G5" s="88">
        <f aca="true" t="shared" si="1" ref="G5:G61">F5*1000/$G$2</f>
        <v>1.3137398419758648</v>
      </c>
      <c r="H5" s="89">
        <f>F5*100/F$61</f>
        <v>1.2272089761570828</v>
      </c>
      <c r="I5" s="139">
        <v>82</v>
      </c>
      <c r="J5" s="88">
        <f aca="true" t="shared" si="2" ref="J5:J61">I5*1000/$J$2</f>
        <v>1.3914814186322755</v>
      </c>
      <c r="K5" s="91">
        <f aca="true" t="shared" si="3" ref="K5:K57">I5*100/I$61</f>
        <v>1.2725015518311609</v>
      </c>
    </row>
    <row r="6" spans="1:11" s="1" customFormat="1" ht="15.75" customHeight="1">
      <c r="A6" s="4"/>
      <c r="B6" s="37" t="s">
        <v>36</v>
      </c>
      <c r="C6" s="140">
        <v>10</v>
      </c>
      <c r="D6" s="17">
        <f t="shared" si="0"/>
        <v>0.9943323058566172</v>
      </c>
      <c r="E6" s="29">
        <f aca="true" t="shared" si="4" ref="E6:E57">C6*100/C$61</f>
        <v>1.3513513513513513</v>
      </c>
      <c r="F6" s="132">
        <f aca="true" t="shared" si="5" ref="F6:F60">I6-C6</f>
        <v>32</v>
      </c>
      <c r="G6" s="17">
        <f t="shared" si="1"/>
        <v>0.6005667849032524</v>
      </c>
      <c r="H6" s="29">
        <f aca="true" t="shared" si="6" ref="H6:H60">F6*100/F$61</f>
        <v>0.5610098176718092</v>
      </c>
      <c r="I6" s="132">
        <v>42</v>
      </c>
      <c r="J6" s="17">
        <f t="shared" si="2"/>
        <v>0.7127099949092143</v>
      </c>
      <c r="K6" s="18">
        <f t="shared" si="3"/>
        <v>0.6517690875232774</v>
      </c>
    </row>
    <row r="7" spans="1:11" s="1" customFormat="1" ht="15.75" customHeight="1" thickBot="1">
      <c r="A7" s="4"/>
      <c r="B7" s="36" t="s">
        <v>37</v>
      </c>
      <c r="C7" s="141">
        <v>0</v>
      </c>
      <c r="D7" s="11">
        <f t="shared" si="0"/>
        <v>0</v>
      </c>
      <c r="E7" s="30">
        <f t="shared" si="4"/>
        <v>0</v>
      </c>
      <c r="F7" s="127">
        <f t="shared" si="5"/>
        <v>0</v>
      </c>
      <c r="G7" s="13">
        <f t="shared" si="1"/>
        <v>0</v>
      </c>
      <c r="H7" s="32">
        <f t="shared" si="6"/>
        <v>0</v>
      </c>
      <c r="I7" s="134">
        <v>0</v>
      </c>
      <c r="J7" s="13">
        <f t="shared" si="2"/>
        <v>0</v>
      </c>
      <c r="K7" s="12">
        <f t="shared" si="3"/>
        <v>0</v>
      </c>
    </row>
    <row r="8" spans="1:11" ht="17.25" customHeight="1" thickBot="1">
      <c r="A8" s="99" t="s">
        <v>10</v>
      </c>
      <c r="B8" s="94" t="s">
        <v>38</v>
      </c>
      <c r="C8" s="142">
        <v>1</v>
      </c>
      <c r="D8" s="88">
        <f t="shared" si="0"/>
        <v>0.09943323058566172</v>
      </c>
      <c r="E8" s="89">
        <f t="shared" si="4"/>
        <v>0.13513513513513514</v>
      </c>
      <c r="F8" s="129">
        <f t="shared" si="5"/>
        <v>282</v>
      </c>
      <c r="G8" s="88">
        <f t="shared" si="1"/>
        <v>5.292494791959912</v>
      </c>
      <c r="H8" s="89">
        <f t="shared" si="6"/>
        <v>4.943899018232819</v>
      </c>
      <c r="I8" s="139">
        <v>283</v>
      </c>
      <c r="J8" s="88">
        <f t="shared" si="2"/>
        <v>4.802307822840659</v>
      </c>
      <c r="K8" s="91">
        <f t="shared" si="3"/>
        <v>4.391682184978275</v>
      </c>
    </row>
    <row r="9" spans="1:11" s="1" customFormat="1" ht="18" customHeight="1" thickBot="1">
      <c r="A9" s="160"/>
      <c r="B9" s="37" t="s">
        <v>39</v>
      </c>
      <c r="C9" s="140">
        <v>0</v>
      </c>
      <c r="D9" s="17">
        <f t="shared" si="0"/>
        <v>0</v>
      </c>
      <c r="E9" s="29">
        <f t="shared" si="4"/>
        <v>0</v>
      </c>
      <c r="F9" s="127">
        <f t="shared" si="5"/>
        <v>77</v>
      </c>
      <c r="G9" s="17">
        <f t="shared" si="1"/>
        <v>1.4451138261734513</v>
      </c>
      <c r="H9" s="29">
        <f t="shared" si="6"/>
        <v>1.349929873772791</v>
      </c>
      <c r="I9" s="132">
        <v>77</v>
      </c>
      <c r="J9" s="17">
        <f t="shared" si="2"/>
        <v>1.3066349906668928</v>
      </c>
      <c r="K9" s="18">
        <f t="shared" si="3"/>
        <v>1.1949099937926753</v>
      </c>
    </row>
    <row r="10" spans="1:11" s="6" customFormat="1" ht="19.5" customHeight="1" thickBot="1">
      <c r="A10" s="99" t="s">
        <v>11</v>
      </c>
      <c r="B10" s="86" t="s">
        <v>40</v>
      </c>
      <c r="C10" s="142">
        <v>0</v>
      </c>
      <c r="D10" s="88">
        <f t="shared" si="0"/>
        <v>0</v>
      </c>
      <c r="E10" s="89">
        <f t="shared" si="4"/>
        <v>0</v>
      </c>
      <c r="F10" s="129">
        <f t="shared" si="5"/>
        <v>0</v>
      </c>
      <c r="G10" s="88">
        <f t="shared" si="1"/>
        <v>0</v>
      </c>
      <c r="H10" s="89">
        <f t="shared" si="6"/>
        <v>0</v>
      </c>
      <c r="I10" s="139">
        <v>0</v>
      </c>
      <c r="J10" s="88">
        <f t="shared" si="2"/>
        <v>0</v>
      </c>
      <c r="K10" s="91">
        <f t="shared" si="3"/>
        <v>0</v>
      </c>
    </row>
    <row r="11" spans="1:11" s="6" customFormat="1" ht="30" customHeight="1" thickBot="1">
      <c r="A11" s="93" t="s">
        <v>12</v>
      </c>
      <c r="B11" s="86" t="s">
        <v>41</v>
      </c>
      <c r="C11" s="142">
        <v>0</v>
      </c>
      <c r="D11" s="88">
        <f t="shared" si="0"/>
        <v>0</v>
      </c>
      <c r="E11" s="89">
        <f t="shared" si="4"/>
        <v>0</v>
      </c>
      <c r="F11" s="129">
        <f t="shared" si="5"/>
        <v>390</v>
      </c>
      <c r="G11" s="88">
        <f t="shared" si="1"/>
        <v>7.319407691008389</v>
      </c>
      <c r="H11" s="89">
        <f t="shared" si="6"/>
        <v>6.837307152875176</v>
      </c>
      <c r="I11" s="139">
        <v>390</v>
      </c>
      <c r="J11" s="88">
        <f t="shared" si="2"/>
        <v>6.618021381299847</v>
      </c>
      <c r="K11" s="91">
        <f t="shared" si="3"/>
        <v>6.052141527001862</v>
      </c>
    </row>
    <row r="12" spans="1:11" s="6" customFormat="1" ht="16.5" customHeight="1" thickBot="1">
      <c r="A12" s="16"/>
      <c r="B12" s="38" t="s">
        <v>78</v>
      </c>
      <c r="C12" s="143">
        <v>0</v>
      </c>
      <c r="D12" s="27">
        <f t="shared" si="0"/>
        <v>0</v>
      </c>
      <c r="E12" s="31">
        <f t="shared" si="4"/>
        <v>0</v>
      </c>
      <c r="F12" s="127">
        <f t="shared" si="5"/>
        <v>389</v>
      </c>
      <c r="G12" s="27">
        <f t="shared" si="1"/>
        <v>7.300639978980162</v>
      </c>
      <c r="H12" s="31">
        <f t="shared" si="6"/>
        <v>6.819775596072931</v>
      </c>
      <c r="I12" s="127">
        <v>389</v>
      </c>
      <c r="J12" s="27">
        <f t="shared" si="2"/>
        <v>6.601052095706771</v>
      </c>
      <c r="K12" s="28">
        <f t="shared" si="3"/>
        <v>6.036623215394165</v>
      </c>
    </row>
    <row r="13" spans="1:11" s="6" customFormat="1" ht="18.75" customHeight="1" thickBot="1">
      <c r="A13" s="93" t="s">
        <v>13</v>
      </c>
      <c r="B13" s="94" t="s">
        <v>42</v>
      </c>
      <c r="C13" s="142">
        <v>0</v>
      </c>
      <c r="D13" s="88">
        <f t="shared" si="0"/>
        <v>0</v>
      </c>
      <c r="E13" s="89">
        <f t="shared" si="4"/>
        <v>0</v>
      </c>
      <c r="F13" s="129">
        <f t="shared" si="5"/>
        <v>0</v>
      </c>
      <c r="G13" s="88">
        <f t="shared" si="1"/>
        <v>0</v>
      </c>
      <c r="H13" s="89">
        <f t="shared" si="6"/>
        <v>0</v>
      </c>
      <c r="I13" s="139">
        <v>0</v>
      </c>
      <c r="J13" s="88">
        <f t="shared" si="2"/>
        <v>0</v>
      </c>
      <c r="K13" s="91">
        <f t="shared" si="3"/>
        <v>0</v>
      </c>
    </row>
    <row r="14" spans="1:11" s="6" customFormat="1" ht="15.75" customHeight="1" thickBot="1">
      <c r="A14" s="93" t="s">
        <v>14</v>
      </c>
      <c r="B14" s="86" t="s">
        <v>43</v>
      </c>
      <c r="C14" s="142">
        <v>0</v>
      </c>
      <c r="D14" s="88">
        <f t="shared" si="0"/>
        <v>0</v>
      </c>
      <c r="E14" s="89">
        <f t="shared" si="4"/>
        <v>0</v>
      </c>
      <c r="F14" s="129">
        <f t="shared" si="5"/>
        <v>232</v>
      </c>
      <c r="G14" s="88">
        <f t="shared" si="1"/>
        <v>4.35410919054858</v>
      </c>
      <c r="H14" s="89">
        <f t="shared" si="6"/>
        <v>4.0673211781206176</v>
      </c>
      <c r="I14" s="139">
        <v>232</v>
      </c>
      <c r="J14" s="88">
        <f t="shared" si="2"/>
        <v>3.936874257593755</v>
      </c>
      <c r="K14" s="107">
        <f t="shared" si="3"/>
        <v>3.6002482929857234</v>
      </c>
    </row>
    <row r="15" spans="1:11" s="1" customFormat="1" ht="18.75" customHeight="1" thickBot="1">
      <c r="A15" s="4"/>
      <c r="B15" s="39" t="s">
        <v>44</v>
      </c>
      <c r="C15" s="144">
        <v>0</v>
      </c>
      <c r="D15" s="13">
        <f t="shared" si="0"/>
        <v>0</v>
      </c>
      <c r="E15" s="32">
        <f t="shared" si="4"/>
        <v>0</v>
      </c>
      <c r="F15" s="127">
        <f t="shared" si="5"/>
        <v>38</v>
      </c>
      <c r="G15" s="13">
        <f t="shared" si="1"/>
        <v>0.7131730570726122</v>
      </c>
      <c r="H15" s="32">
        <f t="shared" si="6"/>
        <v>0.6661991584852734</v>
      </c>
      <c r="I15" s="134">
        <v>38</v>
      </c>
      <c r="J15" s="13">
        <f t="shared" si="2"/>
        <v>0.6448328525369081</v>
      </c>
      <c r="K15" s="19">
        <f t="shared" si="3"/>
        <v>0.5896958410924892</v>
      </c>
    </row>
    <row r="16" spans="1:11" s="1" customFormat="1" ht="16.5" customHeight="1" thickBot="1">
      <c r="A16" s="99" t="s">
        <v>15</v>
      </c>
      <c r="B16" s="94" t="s">
        <v>27</v>
      </c>
      <c r="C16" s="145">
        <v>1</v>
      </c>
      <c r="D16" s="101">
        <f t="shared" si="0"/>
        <v>0.09943323058566172</v>
      </c>
      <c r="E16" s="102">
        <f t="shared" si="4"/>
        <v>0.13513513513513514</v>
      </c>
      <c r="F16" s="129">
        <f t="shared" si="5"/>
        <v>185</v>
      </c>
      <c r="G16" s="101">
        <f t="shared" si="1"/>
        <v>3.4720267252219283</v>
      </c>
      <c r="H16" s="102">
        <f t="shared" si="6"/>
        <v>3.2433380084151473</v>
      </c>
      <c r="I16" s="129">
        <v>186</v>
      </c>
      <c r="J16" s="101">
        <f t="shared" si="2"/>
        <v>3.1562871203122347</v>
      </c>
      <c r="K16" s="103">
        <f t="shared" si="3"/>
        <v>2.8864059590316575</v>
      </c>
    </row>
    <row r="17" spans="1:11" s="6" customFormat="1" ht="18" customHeight="1" thickBot="1">
      <c r="A17" s="104" t="s">
        <v>16</v>
      </c>
      <c r="B17" s="86" t="s">
        <v>45</v>
      </c>
      <c r="C17" s="142">
        <v>3</v>
      </c>
      <c r="D17" s="88">
        <f t="shared" si="0"/>
        <v>0.2982996917569852</v>
      </c>
      <c r="E17" s="89">
        <f t="shared" si="4"/>
        <v>0.40540540540540543</v>
      </c>
      <c r="F17" s="129">
        <f t="shared" si="5"/>
        <v>195</v>
      </c>
      <c r="G17" s="88">
        <f t="shared" si="1"/>
        <v>3.6597038455041946</v>
      </c>
      <c r="H17" s="89">
        <f t="shared" si="6"/>
        <v>3.418653576437588</v>
      </c>
      <c r="I17" s="139">
        <v>198</v>
      </c>
      <c r="J17" s="88">
        <f t="shared" si="2"/>
        <v>3.359918547429153</v>
      </c>
      <c r="K17" s="91">
        <f t="shared" si="3"/>
        <v>3.0726256983240225</v>
      </c>
    </row>
    <row r="18" spans="1:11" s="6" customFormat="1" ht="18" customHeight="1" thickBot="1">
      <c r="A18" s="93" t="s">
        <v>17</v>
      </c>
      <c r="B18" s="150" t="s">
        <v>46</v>
      </c>
      <c r="C18" s="142">
        <v>0</v>
      </c>
      <c r="D18" s="88">
        <f t="shared" si="0"/>
        <v>0</v>
      </c>
      <c r="E18" s="89">
        <f t="shared" si="4"/>
        <v>0</v>
      </c>
      <c r="F18" s="129">
        <f t="shared" si="5"/>
        <v>685</v>
      </c>
      <c r="G18" s="88">
        <f t="shared" si="1"/>
        <v>12.855882739335248</v>
      </c>
      <c r="H18" s="89">
        <f t="shared" si="6"/>
        <v>12.009116409537167</v>
      </c>
      <c r="I18" s="139">
        <v>685</v>
      </c>
      <c r="J18" s="88">
        <f t="shared" si="2"/>
        <v>11.623960631257424</v>
      </c>
      <c r="K18" s="91">
        <f t="shared" si="3"/>
        <v>10.6300434512725</v>
      </c>
    </row>
    <row r="19" spans="1:11" s="1" customFormat="1" ht="16.5" customHeight="1">
      <c r="A19" s="4"/>
      <c r="B19" s="35" t="s">
        <v>47</v>
      </c>
      <c r="C19" s="140"/>
      <c r="D19" s="17">
        <f t="shared" si="0"/>
        <v>0</v>
      </c>
      <c r="E19" s="29">
        <f t="shared" si="4"/>
        <v>0</v>
      </c>
      <c r="F19" s="132">
        <f t="shared" si="5"/>
        <v>0</v>
      </c>
      <c r="G19" s="17">
        <f t="shared" si="1"/>
        <v>0</v>
      </c>
      <c r="H19" s="29">
        <f t="shared" si="6"/>
        <v>0</v>
      </c>
      <c r="I19" s="132">
        <v>0</v>
      </c>
      <c r="J19" s="17">
        <f t="shared" si="2"/>
        <v>0</v>
      </c>
      <c r="K19" s="18">
        <f t="shared" si="3"/>
        <v>0</v>
      </c>
    </row>
    <row r="20" spans="1:11" s="1" customFormat="1" ht="14.25" customHeight="1">
      <c r="A20" s="4"/>
      <c r="B20" s="35" t="s">
        <v>48</v>
      </c>
      <c r="C20" s="126"/>
      <c r="D20" s="11">
        <f t="shared" si="0"/>
        <v>0</v>
      </c>
      <c r="E20" s="30">
        <f t="shared" si="4"/>
        <v>0</v>
      </c>
      <c r="F20" s="126">
        <f t="shared" si="5"/>
        <v>0</v>
      </c>
      <c r="G20" s="11">
        <f t="shared" si="1"/>
        <v>0</v>
      </c>
      <c r="H20" s="30">
        <f t="shared" si="6"/>
        <v>0</v>
      </c>
      <c r="I20" s="126">
        <v>0</v>
      </c>
      <c r="J20" s="11">
        <f t="shared" si="2"/>
        <v>0</v>
      </c>
      <c r="K20" s="12">
        <f t="shared" si="3"/>
        <v>0</v>
      </c>
    </row>
    <row r="21" spans="1:11" s="1" customFormat="1" ht="13.5" thickBot="1">
      <c r="A21" s="4"/>
      <c r="B21" s="35" t="s">
        <v>49</v>
      </c>
      <c r="C21" s="126"/>
      <c r="D21" s="11">
        <f t="shared" si="0"/>
        <v>0</v>
      </c>
      <c r="E21" s="30">
        <f t="shared" si="4"/>
        <v>0</v>
      </c>
      <c r="F21" s="127">
        <f t="shared" si="5"/>
        <v>256</v>
      </c>
      <c r="G21" s="11">
        <f t="shared" si="1"/>
        <v>4.8045342792260195</v>
      </c>
      <c r="H21" s="30">
        <f t="shared" si="6"/>
        <v>4.488078541374474</v>
      </c>
      <c r="I21" s="126">
        <v>256</v>
      </c>
      <c r="J21" s="11">
        <f t="shared" si="2"/>
        <v>4.344137111827592</v>
      </c>
      <c r="K21" s="12">
        <f t="shared" si="3"/>
        <v>3.972687771570453</v>
      </c>
    </row>
    <row r="22" spans="1:11" s="6" customFormat="1" ht="15.75" customHeight="1" thickBot="1">
      <c r="A22" s="93" t="s">
        <v>28</v>
      </c>
      <c r="B22" s="86" t="s">
        <v>50</v>
      </c>
      <c r="C22" s="142">
        <v>464</v>
      </c>
      <c r="D22" s="88">
        <f t="shared" si="0"/>
        <v>46.13701899174704</v>
      </c>
      <c r="E22" s="89">
        <f t="shared" si="4"/>
        <v>62.7027027027027</v>
      </c>
      <c r="F22" s="129">
        <f t="shared" si="5"/>
        <v>775</v>
      </c>
      <c r="G22" s="88">
        <f t="shared" si="1"/>
        <v>14.544976821875645</v>
      </c>
      <c r="H22" s="89">
        <f t="shared" si="6"/>
        <v>13.58695652173913</v>
      </c>
      <c r="I22" s="139">
        <v>1239</v>
      </c>
      <c r="J22" s="88">
        <f t="shared" si="2"/>
        <v>21.02494484982182</v>
      </c>
      <c r="K22" s="91">
        <f t="shared" si="3"/>
        <v>19.227188081936685</v>
      </c>
    </row>
    <row r="23" spans="1:11" s="1" customFormat="1" ht="15.75" customHeight="1">
      <c r="A23" s="4"/>
      <c r="B23" s="37" t="s">
        <v>51</v>
      </c>
      <c r="C23" s="140">
        <v>81</v>
      </c>
      <c r="D23" s="17">
        <f t="shared" si="0"/>
        <v>8.054091677438599</v>
      </c>
      <c r="E23" s="29">
        <f t="shared" si="4"/>
        <v>10.945945945945946</v>
      </c>
      <c r="F23" s="132">
        <f t="shared" si="5"/>
        <v>65</v>
      </c>
      <c r="G23" s="17">
        <f t="shared" si="1"/>
        <v>1.2199012818347315</v>
      </c>
      <c r="H23" s="29">
        <f t="shared" si="6"/>
        <v>1.1395511921458625</v>
      </c>
      <c r="I23" s="132">
        <v>146</v>
      </c>
      <c r="J23" s="17">
        <f t="shared" si="2"/>
        <v>2.477515696589174</v>
      </c>
      <c r="K23" s="18">
        <f t="shared" si="3"/>
        <v>2.265673494723774</v>
      </c>
    </row>
    <row r="24" spans="1:11" s="1" customFormat="1" ht="14.25" customHeight="1">
      <c r="A24" s="4"/>
      <c r="B24" s="35" t="s">
        <v>52</v>
      </c>
      <c r="C24" s="141">
        <v>88</v>
      </c>
      <c r="D24" s="11">
        <f t="shared" si="0"/>
        <v>8.750124291538231</v>
      </c>
      <c r="E24" s="30">
        <f t="shared" si="4"/>
        <v>11.891891891891891</v>
      </c>
      <c r="F24" s="126">
        <f t="shared" si="5"/>
        <v>361</v>
      </c>
      <c r="G24" s="11">
        <f t="shared" si="1"/>
        <v>6.775144042189817</v>
      </c>
      <c r="H24" s="30">
        <f t="shared" si="6"/>
        <v>6.328892005610098</v>
      </c>
      <c r="I24" s="126">
        <v>449</v>
      </c>
      <c r="J24" s="11">
        <f t="shared" si="2"/>
        <v>7.619209231291363</v>
      </c>
      <c r="K24" s="12">
        <f t="shared" si="3"/>
        <v>6.96772191185599</v>
      </c>
    </row>
    <row r="25" spans="1:11" s="1" customFormat="1" ht="15.75" customHeight="1">
      <c r="A25" s="4"/>
      <c r="B25" s="35" t="s">
        <v>84</v>
      </c>
      <c r="C25" s="141">
        <v>0</v>
      </c>
      <c r="D25" s="11">
        <f t="shared" si="0"/>
        <v>0</v>
      </c>
      <c r="E25" s="30">
        <f t="shared" si="4"/>
        <v>0</v>
      </c>
      <c r="F25" s="126">
        <f t="shared" si="5"/>
        <v>117</v>
      </c>
      <c r="G25" s="11">
        <f t="shared" si="1"/>
        <v>2.195822307302517</v>
      </c>
      <c r="H25" s="30">
        <f t="shared" si="6"/>
        <v>2.0511921458625526</v>
      </c>
      <c r="I25" s="126">
        <v>117</v>
      </c>
      <c r="J25" s="11">
        <f t="shared" si="2"/>
        <v>1.9854064143899541</v>
      </c>
      <c r="K25" s="12">
        <f t="shared" si="3"/>
        <v>1.8156424581005586</v>
      </c>
    </row>
    <row r="26" spans="1:11" s="1" customFormat="1" ht="13.5" thickBot="1">
      <c r="A26" s="4"/>
      <c r="B26" s="35" t="s">
        <v>85</v>
      </c>
      <c r="C26" s="141">
        <v>2</v>
      </c>
      <c r="D26" s="11">
        <f t="shared" si="0"/>
        <v>0.19886646117132345</v>
      </c>
      <c r="E26" s="30">
        <f t="shared" si="4"/>
        <v>0.2702702702702703</v>
      </c>
      <c r="F26" s="127">
        <f t="shared" si="5"/>
        <v>4</v>
      </c>
      <c r="G26" s="11">
        <f t="shared" si="1"/>
        <v>0.07507084811290655</v>
      </c>
      <c r="H26" s="30">
        <f t="shared" si="6"/>
        <v>0.07012622720897616</v>
      </c>
      <c r="I26" s="126">
        <v>6</v>
      </c>
      <c r="J26" s="11">
        <f t="shared" si="2"/>
        <v>0.10181571355845918</v>
      </c>
      <c r="K26" s="12">
        <f t="shared" si="3"/>
        <v>0.0931098696461825</v>
      </c>
    </row>
    <row r="27" spans="1:11" s="6" customFormat="1" ht="14.25" customHeight="1" thickBot="1">
      <c r="A27" s="93" t="s">
        <v>18</v>
      </c>
      <c r="B27" s="86" t="s">
        <v>53</v>
      </c>
      <c r="C27" s="142">
        <v>14</v>
      </c>
      <c r="D27" s="88">
        <f t="shared" si="0"/>
        <v>1.3920652281992643</v>
      </c>
      <c r="E27" s="89">
        <f t="shared" si="4"/>
        <v>1.8918918918918919</v>
      </c>
      <c r="F27" s="129">
        <f t="shared" si="5"/>
        <v>1076</v>
      </c>
      <c r="G27" s="88">
        <f t="shared" si="1"/>
        <v>20.194058142371862</v>
      </c>
      <c r="H27" s="89">
        <f t="shared" si="6"/>
        <v>18.863955119214587</v>
      </c>
      <c r="I27" s="139">
        <v>1090</v>
      </c>
      <c r="J27" s="88">
        <f t="shared" si="2"/>
        <v>18.49652129645342</v>
      </c>
      <c r="K27" s="91">
        <f t="shared" si="3"/>
        <v>16.91495965238982</v>
      </c>
    </row>
    <row r="28" spans="1:11" s="1" customFormat="1" ht="12.75" hidden="1">
      <c r="A28" s="4"/>
      <c r="B28" s="37" t="s">
        <v>54</v>
      </c>
      <c r="C28" s="140"/>
      <c r="D28" s="17">
        <f t="shared" si="0"/>
        <v>0</v>
      </c>
      <c r="E28" s="29">
        <f t="shared" si="4"/>
        <v>0</v>
      </c>
      <c r="F28" s="132">
        <f t="shared" si="5"/>
        <v>0</v>
      </c>
      <c r="G28" s="17">
        <f>F28*1000/$G$2</f>
        <v>0</v>
      </c>
      <c r="H28" s="29">
        <f t="shared" si="6"/>
        <v>0</v>
      </c>
      <c r="I28" s="132"/>
      <c r="J28" s="17">
        <f t="shared" si="2"/>
        <v>0</v>
      </c>
      <c r="K28" s="18">
        <f t="shared" si="3"/>
        <v>0</v>
      </c>
    </row>
    <row r="29" spans="1:11" s="1" customFormat="1" ht="13.5" customHeight="1" hidden="1">
      <c r="A29" s="4"/>
      <c r="B29" s="35" t="s">
        <v>55</v>
      </c>
      <c r="C29" s="141"/>
      <c r="D29" s="11">
        <f t="shared" si="0"/>
        <v>0</v>
      </c>
      <c r="E29" s="30">
        <f t="shared" si="4"/>
        <v>0</v>
      </c>
      <c r="F29" s="216">
        <f t="shared" si="5"/>
        <v>0</v>
      </c>
      <c r="G29" s="11">
        <f t="shared" si="1"/>
        <v>0</v>
      </c>
      <c r="H29" s="30">
        <f t="shared" si="6"/>
        <v>0</v>
      </c>
      <c r="I29" s="126"/>
      <c r="J29" s="11">
        <f t="shared" si="2"/>
        <v>0</v>
      </c>
      <c r="K29" s="12">
        <f t="shared" si="3"/>
        <v>0</v>
      </c>
    </row>
    <row r="30" spans="1:11" s="1" customFormat="1" ht="12.75" hidden="1">
      <c r="A30" s="4"/>
      <c r="B30" s="35" t="s">
        <v>56</v>
      </c>
      <c r="C30" s="141"/>
      <c r="D30" s="11">
        <f t="shared" si="0"/>
        <v>0</v>
      </c>
      <c r="E30" s="30">
        <f t="shared" si="4"/>
        <v>0</v>
      </c>
      <c r="F30" s="133">
        <f t="shared" si="5"/>
        <v>0</v>
      </c>
      <c r="G30" s="11">
        <f t="shared" si="1"/>
        <v>0</v>
      </c>
      <c r="H30" s="30">
        <f t="shared" si="6"/>
        <v>0</v>
      </c>
      <c r="I30" s="126"/>
      <c r="J30" s="11">
        <f t="shared" si="2"/>
        <v>0</v>
      </c>
      <c r="K30" s="12">
        <f t="shared" si="3"/>
        <v>0</v>
      </c>
    </row>
    <row r="31" spans="1:11" s="1" customFormat="1" ht="16.5" customHeight="1" hidden="1" thickBot="1">
      <c r="A31" s="5"/>
      <c r="B31" s="35" t="s">
        <v>57</v>
      </c>
      <c r="C31" s="141"/>
      <c r="D31" s="11">
        <f t="shared" si="0"/>
        <v>0</v>
      </c>
      <c r="E31" s="30">
        <f t="shared" si="4"/>
        <v>0</v>
      </c>
      <c r="F31" s="130">
        <f t="shared" si="5"/>
        <v>0</v>
      </c>
      <c r="G31" s="11">
        <f t="shared" si="1"/>
        <v>0</v>
      </c>
      <c r="H31" s="30">
        <f t="shared" si="6"/>
        <v>0</v>
      </c>
      <c r="I31" s="126"/>
      <c r="J31" s="11">
        <f t="shared" si="2"/>
        <v>0</v>
      </c>
      <c r="K31" s="12">
        <f t="shared" si="3"/>
        <v>0</v>
      </c>
    </row>
    <row r="32" spans="1:11" s="1" customFormat="1" ht="16.5" customHeight="1" thickBot="1">
      <c r="A32" s="93" t="s">
        <v>75</v>
      </c>
      <c r="B32" s="86" t="s">
        <v>61</v>
      </c>
      <c r="C32" s="142">
        <v>8</v>
      </c>
      <c r="D32" s="88">
        <f t="shared" si="0"/>
        <v>0.7954658446852938</v>
      </c>
      <c r="E32" s="89">
        <f t="shared" si="4"/>
        <v>1.0810810810810811</v>
      </c>
      <c r="F32" s="129">
        <f t="shared" si="5"/>
        <v>98</v>
      </c>
      <c r="G32" s="88">
        <f>F32*1000/$G$2</f>
        <v>1.8392357787662106</v>
      </c>
      <c r="H32" s="89">
        <f t="shared" si="6"/>
        <v>1.7180925666199158</v>
      </c>
      <c r="I32" s="139">
        <v>106</v>
      </c>
      <c r="J32" s="88">
        <f>I32*1000/$J$2</f>
        <v>1.7987442728661123</v>
      </c>
      <c r="K32" s="91">
        <f t="shared" si="3"/>
        <v>1.6449410304158907</v>
      </c>
    </row>
    <row r="33" spans="1:11" s="1" customFormat="1" ht="28.5" customHeight="1" thickBot="1">
      <c r="A33" s="93" t="s">
        <v>76</v>
      </c>
      <c r="B33" s="86" t="s">
        <v>62</v>
      </c>
      <c r="C33" s="142">
        <v>0</v>
      </c>
      <c r="D33" s="88">
        <f t="shared" si="0"/>
        <v>0</v>
      </c>
      <c r="E33" s="89">
        <f t="shared" si="4"/>
        <v>0</v>
      </c>
      <c r="F33" s="129">
        <f t="shared" si="5"/>
        <v>218</v>
      </c>
      <c r="G33" s="88">
        <f>F33*1000/$G$2</f>
        <v>4.091361222153408</v>
      </c>
      <c r="H33" s="89">
        <f t="shared" si="6"/>
        <v>3.8218793828892004</v>
      </c>
      <c r="I33" s="139">
        <v>218</v>
      </c>
      <c r="J33" s="88">
        <f>I33*1000/$J$2</f>
        <v>3.6993042592906837</v>
      </c>
      <c r="K33" s="91">
        <f t="shared" si="3"/>
        <v>3.382991930477964</v>
      </c>
    </row>
    <row r="34" spans="1:11" s="6" customFormat="1" ht="21" customHeight="1" thickBot="1">
      <c r="A34" s="93" t="s">
        <v>19</v>
      </c>
      <c r="B34" s="86" t="s">
        <v>58</v>
      </c>
      <c r="C34" s="142">
        <v>3</v>
      </c>
      <c r="D34" s="88">
        <f t="shared" si="0"/>
        <v>0.2982996917569852</v>
      </c>
      <c r="E34" s="89">
        <f t="shared" si="4"/>
        <v>0.40540540540540543</v>
      </c>
      <c r="F34" s="129">
        <f t="shared" si="5"/>
        <v>251</v>
      </c>
      <c r="G34" s="88">
        <f t="shared" si="1"/>
        <v>4.710695719084886</v>
      </c>
      <c r="H34" s="89">
        <f t="shared" si="6"/>
        <v>4.400420757363253</v>
      </c>
      <c r="I34" s="139">
        <v>254</v>
      </c>
      <c r="J34" s="88">
        <f t="shared" si="2"/>
        <v>4.310198540641439</v>
      </c>
      <c r="K34" s="91">
        <f t="shared" si="3"/>
        <v>3.941651148355059</v>
      </c>
    </row>
    <row r="35" spans="1:11" s="1" customFormat="1" ht="12.75">
      <c r="A35" s="4"/>
      <c r="B35" s="37" t="s">
        <v>59</v>
      </c>
      <c r="C35" s="140">
        <v>0</v>
      </c>
      <c r="D35" s="23">
        <f t="shared" si="0"/>
        <v>0</v>
      </c>
      <c r="E35" s="33">
        <f t="shared" si="4"/>
        <v>0</v>
      </c>
      <c r="F35" s="132">
        <f t="shared" si="5"/>
        <v>149</v>
      </c>
      <c r="G35" s="23">
        <f t="shared" si="1"/>
        <v>2.7963890922057693</v>
      </c>
      <c r="H35" s="33">
        <f t="shared" si="6"/>
        <v>2.612201963534362</v>
      </c>
      <c r="I35" s="132">
        <v>149</v>
      </c>
      <c r="J35" s="23">
        <f t="shared" si="2"/>
        <v>2.528423553368403</v>
      </c>
      <c r="K35" s="24">
        <f t="shared" si="3"/>
        <v>2.3122284295468654</v>
      </c>
    </row>
    <row r="36" spans="1:11" s="1" customFormat="1" ht="14.25" customHeight="1">
      <c r="A36" s="4"/>
      <c r="B36" s="40" t="s">
        <v>31</v>
      </c>
      <c r="C36" s="141">
        <v>0</v>
      </c>
      <c r="D36" s="25">
        <f t="shared" si="0"/>
        <v>0</v>
      </c>
      <c r="E36" s="34">
        <f t="shared" si="4"/>
        <v>0</v>
      </c>
      <c r="F36" s="126">
        <f t="shared" si="5"/>
        <v>102</v>
      </c>
      <c r="G36" s="25">
        <f t="shared" si="1"/>
        <v>1.9143066268791171</v>
      </c>
      <c r="H36" s="34">
        <f t="shared" si="6"/>
        <v>1.788218793828892</v>
      </c>
      <c r="I36" s="126">
        <v>102</v>
      </c>
      <c r="J36" s="25">
        <f t="shared" si="2"/>
        <v>1.7308671304938061</v>
      </c>
      <c r="K36" s="26">
        <f t="shared" si="3"/>
        <v>1.5828677839851024</v>
      </c>
    </row>
    <row r="37" spans="1:11" s="1" customFormat="1" ht="15" customHeight="1" thickBot="1">
      <c r="A37" s="15"/>
      <c r="B37" s="35" t="s">
        <v>83</v>
      </c>
      <c r="C37" s="141">
        <v>0</v>
      </c>
      <c r="D37" s="25">
        <f t="shared" si="0"/>
        <v>0</v>
      </c>
      <c r="E37" s="34">
        <f t="shared" si="4"/>
        <v>0</v>
      </c>
      <c r="F37" s="134">
        <f t="shared" si="5"/>
        <v>0</v>
      </c>
      <c r="G37" s="25">
        <f t="shared" si="1"/>
        <v>0</v>
      </c>
      <c r="H37" s="34">
        <f t="shared" si="6"/>
        <v>0</v>
      </c>
      <c r="I37" s="126">
        <v>0</v>
      </c>
      <c r="J37" s="25">
        <f t="shared" si="2"/>
        <v>0</v>
      </c>
      <c r="K37" s="26">
        <f t="shared" si="3"/>
        <v>0</v>
      </c>
    </row>
    <row r="38" spans="1:11" s="6" customFormat="1" ht="24" customHeight="1" thickBot="1">
      <c r="A38" s="93" t="s">
        <v>20</v>
      </c>
      <c r="B38" s="86" t="s">
        <v>32</v>
      </c>
      <c r="C38" s="142">
        <v>25</v>
      </c>
      <c r="D38" s="88">
        <f t="shared" si="0"/>
        <v>2.4858307646415434</v>
      </c>
      <c r="E38" s="89">
        <f t="shared" si="4"/>
        <v>3.3783783783783785</v>
      </c>
      <c r="F38" s="129">
        <f t="shared" si="5"/>
        <v>483</v>
      </c>
      <c r="G38" s="88">
        <f t="shared" si="1"/>
        <v>9.064804909633466</v>
      </c>
      <c r="H38" s="89">
        <f t="shared" si="6"/>
        <v>8.46774193548387</v>
      </c>
      <c r="I38" s="139">
        <v>508</v>
      </c>
      <c r="J38" s="88">
        <f t="shared" si="2"/>
        <v>8.620397081282878</v>
      </c>
      <c r="K38" s="107">
        <f t="shared" si="3"/>
        <v>7.883302296710118</v>
      </c>
    </row>
    <row r="39" spans="1:11" s="1" customFormat="1" ht="12.75">
      <c r="A39" s="4"/>
      <c r="B39" s="37" t="s">
        <v>60</v>
      </c>
      <c r="C39" s="140">
        <v>5</v>
      </c>
      <c r="D39" s="17">
        <f t="shared" si="0"/>
        <v>0.4971661529283086</v>
      </c>
      <c r="E39" s="29">
        <f t="shared" si="4"/>
        <v>0.6756756756756757</v>
      </c>
      <c r="F39" s="132">
        <f t="shared" si="5"/>
        <v>196</v>
      </c>
      <c r="G39" s="17">
        <f t="shared" si="1"/>
        <v>3.678471557532421</v>
      </c>
      <c r="H39" s="29">
        <f t="shared" si="6"/>
        <v>3.4361851332398317</v>
      </c>
      <c r="I39" s="132">
        <v>201</v>
      </c>
      <c r="J39" s="17">
        <f t="shared" si="2"/>
        <v>3.410826404208383</v>
      </c>
      <c r="K39" s="18">
        <f t="shared" si="3"/>
        <v>3.1191806331471135</v>
      </c>
    </row>
    <row r="40" spans="1:11" s="1" customFormat="1" ht="12.75">
      <c r="A40" s="4"/>
      <c r="B40" s="35" t="s">
        <v>34</v>
      </c>
      <c r="C40" s="141">
        <v>1</v>
      </c>
      <c r="D40" s="11">
        <f t="shared" si="0"/>
        <v>0.09943323058566172</v>
      </c>
      <c r="E40" s="30">
        <f t="shared" si="4"/>
        <v>0.13513513513513514</v>
      </c>
      <c r="F40" s="126">
        <f t="shared" si="5"/>
        <v>26</v>
      </c>
      <c r="G40" s="11">
        <f t="shared" si="1"/>
        <v>0.4879605127338926</v>
      </c>
      <c r="H40" s="30">
        <f t="shared" si="6"/>
        <v>0.45582047685834504</v>
      </c>
      <c r="I40" s="126">
        <v>27</v>
      </c>
      <c r="J40" s="11">
        <f t="shared" si="2"/>
        <v>0.45817071101306633</v>
      </c>
      <c r="K40" s="12">
        <f t="shared" si="3"/>
        <v>0.41899441340782123</v>
      </c>
    </row>
    <row r="41" spans="1:11" s="1" customFormat="1" ht="12.75">
      <c r="A41" s="4"/>
      <c r="B41" s="35" t="s">
        <v>25</v>
      </c>
      <c r="C41" s="141">
        <v>0</v>
      </c>
      <c r="D41" s="11">
        <f t="shared" si="0"/>
        <v>0</v>
      </c>
      <c r="E41" s="30">
        <f t="shared" si="4"/>
        <v>0</v>
      </c>
      <c r="F41" s="126">
        <f t="shared" si="5"/>
        <v>7</v>
      </c>
      <c r="G41" s="11">
        <f t="shared" si="1"/>
        <v>0.13137398419758647</v>
      </c>
      <c r="H41" s="30">
        <f t="shared" si="6"/>
        <v>0.12272089761570827</v>
      </c>
      <c r="I41" s="126">
        <v>7</v>
      </c>
      <c r="J41" s="11">
        <f t="shared" si="2"/>
        <v>0.11878499915153572</v>
      </c>
      <c r="K41" s="12">
        <f t="shared" si="3"/>
        <v>0.10862818125387957</v>
      </c>
    </row>
    <row r="42" spans="1:11" s="1" customFormat="1" ht="13.5" thickBot="1">
      <c r="A42" s="5"/>
      <c r="B42" s="35" t="s">
        <v>35</v>
      </c>
      <c r="C42" s="141">
        <v>12</v>
      </c>
      <c r="D42" s="11">
        <f t="shared" si="0"/>
        <v>1.1931987670279407</v>
      </c>
      <c r="E42" s="30">
        <f t="shared" si="4"/>
        <v>1.6216216216216217</v>
      </c>
      <c r="F42" s="127">
        <f t="shared" si="5"/>
        <v>114</v>
      </c>
      <c r="G42" s="11">
        <f t="shared" si="1"/>
        <v>2.1395191712178367</v>
      </c>
      <c r="H42" s="30">
        <f t="shared" si="6"/>
        <v>1.9985974754558204</v>
      </c>
      <c r="I42" s="126">
        <v>126</v>
      </c>
      <c r="J42" s="11">
        <f t="shared" si="2"/>
        <v>2.138129984727643</v>
      </c>
      <c r="K42" s="12">
        <f t="shared" si="3"/>
        <v>1.9553072625698324</v>
      </c>
    </row>
    <row r="43" spans="1:11" s="6" customFormat="1" ht="28.5" customHeight="1" thickBot="1">
      <c r="A43" s="93" t="s">
        <v>21</v>
      </c>
      <c r="B43" s="86" t="s">
        <v>64</v>
      </c>
      <c r="C43" s="142">
        <v>5</v>
      </c>
      <c r="D43" s="88">
        <f t="shared" si="0"/>
        <v>0.4971661529283086</v>
      </c>
      <c r="E43" s="89">
        <f t="shared" si="4"/>
        <v>0.6756756756756757</v>
      </c>
      <c r="F43" s="129">
        <f t="shared" si="5"/>
        <v>0</v>
      </c>
      <c r="G43" s="88">
        <f t="shared" si="1"/>
        <v>0</v>
      </c>
      <c r="H43" s="89">
        <f t="shared" si="6"/>
        <v>0</v>
      </c>
      <c r="I43" s="139">
        <v>5</v>
      </c>
      <c r="J43" s="88">
        <f t="shared" si="2"/>
        <v>0.08484642796538265</v>
      </c>
      <c r="K43" s="107">
        <f t="shared" si="3"/>
        <v>0.07759155803848541</v>
      </c>
    </row>
    <row r="44" spans="1:11" s="1" customFormat="1" ht="27" customHeight="1" thickBot="1">
      <c r="A44" s="9"/>
      <c r="B44" s="155" t="s">
        <v>81</v>
      </c>
      <c r="C44" s="140">
        <v>0</v>
      </c>
      <c r="D44" s="17">
        <f t="shared" si="0"/>
        <v>0</v>
      </c>
      <c r="E44" s="29">
        <f t="shared" si="4"/>
        <v>0</v>
      </c>
      <c r="F44" s="137">
        <f t="shared" si="5"/>
        <v>0</v>
      </c>
      <c r="G44" s="17">
        <f t="shared" si="1"/>
        <v>0</v>
      </c>
      <c r="H44" s="29">
        <f t="shared" si="6"/>
        <v>0</v>
      </c>
      <c r="I44" s="132">
        <v>0</v>
      </c>
      <c r="J44" s="17">
        <f t="shared" si="2"/>
        <v>0</v>
      </c>
      <c r="K44" s="18">
        <f t="shared" si="3"/>
        <v>0</v>
      </c>
    </row>
    <row r="45" spans="1:11" s="1" customFormat="1" ht="16.5" customHeight="1" thickBot="1">
      <c r="A45" s="4"/>
      <c r="B45" s="153" t="s">
        <v>79</v>
      </c>
      <c r="C45" s="141">
        <v>2</v>
      </c>
      <c r="D45" s="11">
        <f t="shared" si="0"/>
        <v>0.19886646117132345</v>
      </c>
      <c r="E45" s="30">
        <f t="shared" si="4"/>
        <v>0.2702702702702703</v>
      </c>
      <c r="F45" s="135">
        <f t="shared" si="5"/>
        <v>0</v>
      </c>
      <c r="G45" s="11">
        <f t="shared" si="1"/>
        <v>0</v>
      </c>
      <c r="H45" s="30">
        <f t="shared" si="6"/>
        <v>0</v>
      </c>
      <c r="I45" s="126">
        <v>2</v>
      </c>
      <c r="J45" s="11">
        <f t="shared" si="2"/>
        <v>0.033938571186153066</v>
      </c>
      <c r="K45" s="12">
        <f t="shared" si="3"/>
        <v>0.031036623215394164</v>
      </c>
    </row>
    <row r="46" spans="1:11" s="1" customFormat="1" ht="18" customHeight="1" thickBot="1">
      <c r="A46" s="93" t="s">
        <v>77</v>
      </c>
      <c r="B46" s="86" t="s">
        <v>63</v>
      </c>
      <c r="C46" s="142">
        <v>1</v>
      </c>
      <c r="D46" s="88">
        <f t="shared" si="0"/>
        <v>0.09943323058566172</v>
      </c>
      <c r="E46" s="89">
        <f t="shared" si="4"/>
        <v>0.13513513513513514</v>
      </c>
      <c r="F46" s="129">
        <f t="shared" si="5"/>
        <v>0</v>
      </c>
      <c r="G46" s="88">
        <f>F46*1000/$G$2</f>
        <v>0</v>
      </c>
      <c r="H46" s="89">
        <f t="shared" si="6"/>
        <v>0</v>
      </c>
      <c r="I46" s="139">
        <v>1</v>
      </c>
      <c r="J46" s="88">
        <f>I46*1000/$J$2</f>
        <v>0.016969285593076533</v>
      </c>
      <c r="K46" s="91">
        <f t="shared" si="3"/>
        <v>0.015518311607697082</v>
      </c>
    </row>
    <row r="47" spans="1:11" s="6" customFormat="1" ht="21" customHeight="1" thickBot="1">
      <c r="A47" s="93" t="s">
        <v>29</v>
      </c>
      <c r="B47" s="86" t="s">
        <v>65</v>
      </c>
      <c r="C47" s="142">
        <v>23</v>
      </c>
      <c r="D47" s="88">
        <f t="shared" si="0"/>
        <v>2.28696430347022</v>
      </c>
      <c r="E47" s="89">
        <f t="shared" si="4"/>
        <v>3.108108108108108</v>
      </c>
      <c r="F47" s="129">
        <f t="shared" si="5"/>
        <v>65</v>
      </c>
      <c r="G47" s="88">
        <f t="shared" si="1"/>
        <v>1.2199012818347315</v>
      </c>
      <c r="H47" s="89">
        <f t="shared" si="6"/>
        <v>1.1395511921458625</v>
      </c>
      <c r="I47" s="139">
        <v>88</v>
      </c>
      <c r="J47" s="88">
        <f t="shared" si="2"/>
        <v>1.4932971321907347</v>
      </c>
      <c r="K47" s="91">
        <f t="shared" si="3"/>
        <v>1.3656114214773432</v>
      </c>
    </row>
    <row r="48" spans="1:11" s="6" customFormat="1" ht="21.75" customHeight="1" thickBot="1">
      <c r="A48" s="93" t="s">
        <v>30</v>
      </c>
      <c r="B48" s="86" t="s">
        <v>66</v>
      </c>
      <c r="C48" s="142">
        <v>158</v>
      </c>
      <c r="D48" s="88">
        <f t="shared" si="0"/>
        <v>15.710450432534554</v>
      </c>
      <c r="E48" s="89">
        <f t="shared" si="4"/>
        <v>21.35135135135135</v>
      </c>
      <c r="F48" s="129">
        <f t="shared" si="5"/>
        <v>130</v>
      </c>
      <c r="G48" s="88">
        <f t="shared" si="1"/>
        <v>2.439802563669463</v>
      </c>
      <c r="H48" s="89">
        <f t="shared" si="6"/>
        <v>2.279102384291725</v>
      </c>
      <c r="I48" s="139">
        <v>288</v>
      </c>
      <c r="J48" s="88">
        <f t="shared" si="2"/>
        <v>4.8871542508060415</v>
      </c>
      <c r="K48" s="91">
        <f t="shared" si="3"/>
        <v>4.4692737430167595</v>
      </c>
    </row>
    <row r="49" spans="1:11" s="1" customFormat="1" ht="15.75" customHeight="1">
      <c r="A49" s="4"/>
      <c r="B49" s="37" t="s">
        <v>67</v>
      </c>
      <c r="C49" s="140">
        <v>3</v>
      </c>
      <c r="D49" s="17">
        <f t="shared" si="0"/>
        <v>0.2982996917569852</v>
      </c>
      <c r="E49" s="29">
        <f t="shared" si="4"/>
        <v>0.40540540540540543</v>
      </c>
      <c r="F49" s="132">
        <f t="shared" si="5"/>
        <v>34</v>
      </c>
      <c r="G49" s="17">
        <f t="shared" si="1"/>
        <v>0.6381022089597057</v>
      </c>
      <c r="H49" s="29">
        <f t="shared" si="6"/>
        <v>0.5960729312762973</v>
      </c>
      <c r="I49" s="132">
        <v>37</v>
      </c>
      <c r="J49" s="17">
        <f t="shared" si="2"/>
        <v>0.6278635669438317</v>
      </c>
      <c r="K49" s="18">
        <f t="shared" si="3"/>
        <v>0.5741775294847921</v>
      </c>
    </row>
    <row r="50" spans="1:11" s="1" customFormat="1" ht="12.75">
      <c r="A50" s="4"/>
      <c r="B50" s="35" t="s">
        <v>71</v>
      </c>
      <c r="C50" s="141">
        <v>0</v>
      </c>
      <c r="D50" s="11">
        <f t="shared" si="0"/>
        <v>0</v>
      </c>
      <c r="E50" s="30">
        <f t="shared" si="4"/>
        <v>0</v>
      </c>
      <c r="F50" s="126">
        <f t="shared" si="5"/>
        <v>0</v>
      </c>
      <c r="G50" s="11">
        <f t="shared" si="1"/>
        <v>0</v>
      </c>
      <c r="H50" s="30">
        <f t="shared" si="6"/>
        <v>0</v>
      </c>
      <c r="I50" s="126"/>
      <c r="J50" s="11">
        <f t="shared" si="2"/>
        <v>0</v>
      </c>
      <c r="K50" s="12">
        <f t="shared" si="3"/>
        <v>0</v>
      </c>
    </row>
    <row r="51" spans="1:11" s="1" customFormat="1" ht="15.75" customHeight="1">
      <c r="A51" s="4"/>
      <c r="B51" s="35" t="s">
        <v>68</v>
      </c>
      <c r="C51" s="141">
        <v>0</v>
      </c>
      <c r="D51" s="11">
        <f t="shared" si="0"/>
        <v>0</v>
      </c>
      <c r="E51" s="30">
        <f t="shared" si="4"/>
        <v>0</v>
      </c>
      <c r="F51" s="126">
        <f t="shared" si="5"/>
        <v>3</v>
      </c>
      <c r="G51" s="11">
        <f t="shared" si="1"/>
        <v>0.05630313608467992</v>
      </c>
      <c r="H51" s="30">
        <f t="shared" si="6"/>
        <v>0.052594670406732116</v>
      </c>
      <c r="I51" s="126">
        <v>3</v>
      </c>
      <c r="J51" s="11">
        <f t="shared" si="2"/>
        <v>0.05090785677922959</v>
      </c>
      <c r="K51" s="12">
        <f t="shared" si="3"/>
        <v>0.04655493482309125</v>
      </c>
    </row>
    <row r="52" spans="1:11" s="1" customFormat="1" ht="12.75">
      <c r="A52" s="4"/>
      <c r="B52" s="35" t="s">
        <v>72</v>
      </c>
      <c r="C52" s="141">
        <v>0</v>
      </c>
      <c r="D52" s="11">
        <f t="shared" si="0"/>
        <v>0</v>
      </c>
      <c r="E52" s="30">
        <f t="shared" si="4"/>
        <v>0</v>
      </c>
      <c r="F52" s="126">
        <f t="shared" si="5"/>
        <v>1</v>
      </c>
      <c r="G52" s="11">
        <f t="shared" si="1"/>
        <v>0.01876771202822664</v>
      </c>
      <c r="H52" s="30">
        <f t="shared" si="6"/>
        <v>0.01753155680224404</v>
      </c>
      <c r="I52" s="126">
        <v>1</v>
      </c>
      <c r="J52" s="11">
        <f t="shared" si="2"/>
        <v>0.016969285593076533</v>
      </c>
      <c r="K52" s="12">
        <f t="shared" si="3"/>
        <v>0.015518311607697082</v>
      </c>
    </row>
    <row r="53" spans="1:11" s="1" customFormat="1" ht="15.75" customHeight="1">
      <c r="A53" s="4"/>
      <c r="B53" s="35" t="s">
        <v>69</v>
      </c>
      <c r="C53" s="141">
        <v>0</v>
      </c>
      <c r="D53" s="11">
        <f t="shared" si="0"/>
        <v>0</v>
      </c>
      <c r="E53" s="30">
        <f t="shared" si="4"/>
        <v>0</v>
      </c>
      <c r="F53" s="126">
        <f t="shared" si="5"/>
        <v>9</v>
      </c>
      <c r="G53" s="11">
        <f t="shared" si="1"/>
        <v>0.16890940825403974</v>
      </c>
      <c r="H53" s="30">
        <f t="shared" si="6"/>
        <v>0.15778401122019636</v>
      </c>
      <c r="I53" s="126">
        <v>9</v>
      </c>
      <c r="J53" s="11">
        <f t="shared" si="2"/>
        <v>0.1527235703376888</v>
      </c>
      <c r="K53" s="12">
        <f t="shared" si="3"/>
        <v>0.13966480446927373</v>
      </c>
    </row>
    <row r="54" spans="1:11" s="1" customFormat="1" ht="12.75">
      <c r="A54" s="4"/>
      <c r="B54" s="35" t="s">
        <v>73</v>
      </c>
      <c r="C54" s="141">
        <v>0</v>
      </c>
      <c r="D54" s="11">
        <f t="shared" si="0"/>
        <v>0</v>
      </c>
      <c r="E54" s="30">
        <f t="shared" si="4"/>
        <v>0</v>
      </c>
      <c r="F54" s="126">
        <f t="shared" si="5"/>
        <v>2</v>
      </c>
      <c r="G54" s="11">
        <f t="shared" si="1"/>
        <v>0.03753542405645328</v>
      </c>
      <c r="H54" s="30">
        <f t="shared" si="6"/>
        <v>0.03506311360448808</v>
      </c>
      <c r="I54" s="126">
        <v>2</v>
      </c>
      <c r="J54" s="11">
        <f t="shared" si="2"/>
        <v>0.033938571186153066</v>
      </c>
      <c r="K54" s="12">
        <f t="shared" si="3"/>
        <v>0.031036623215394164</v>
      </c>
    </row>
    <row r="55" spans="1:11" s="1" customFormat="1" ht="15.75" customHeight="1">
      <c r="A55" s="4"/>
      <c r="B55" s="35" t="s">
        <v>70</v>
      </c>
      <c r="C55" s="141">
        <v>1</v>
      </c>
      <c r="D55" s="11">
        <f t="shared" si="0"/>
        <v>0.09943323058566172</v>
      </c>
      <c r="E55" s="30">
        <f t="shared" si="4"/>
        <v>0.13513513513513514</v>
      </c>
      <c r="F55" s="126">
        <f t="shared" si="5"/>
        <v>8</v>
      </c>
      <c r="G55" s="11">
        <f t="shared" si="1"/>
        <v>0.1501416962258131</v>
      </c>
      <c r="H55" s="30">
        <f t="shared" si="6"/>
        <v>0.1402524544179523</v>
      </c>
      <c r="I55" s="126">
        <v>9</v>
      </c>
      <c r="J55" s="11">
        <f t="shared" si="2"/>
        <v>0.1527235703376888</v>
      </c>
      <c r="K55" s="12">
        <f t="shared" si="3"/>
        <v>0.13966480446927373</v>
      </c>
    </row>
    <row r="56" spans="1:11" s="1" customFormat="1" ht="12.75">
      <c r="A56" s="4"/>
      <c r="B56" s="35" t="s">
        <v>74</v>
      </c>
      <c r="C56" s="141">
        <v>0</v>
      </c>
      <c r="D56" s="11">
        <f t="shared" si="0"/>
        <v>0</v>
      </c>
      <c r="E56" s="30">
        <f t="shared" si="4"/>
        <v>0</v>
      </c>
      <c r="F56" s="126">
        <f t="shared" si="5"/>
        <v>0</v>
      </c>
      <c r="G56" s="11">
        <f t="shared" si="1"/>
        <v>0</v>
      </c>
      <c r="H56" s="30">
        <f t="shared" si="6"/>
        <v>0</v>
      </c>
      <c r="I56" s="126"/>
      <c r="J56" s="11">
        <f t="shared" si="2"/>
        <v>0</v>
      </c>
      <c r="K56" s="12">
        <f t="shared" si="3"/>
        <v>0</v>
      </c>
    </row>
    <row r="57" spans="1:11" s="1" customFormat="1" ht="16.5" customHeight="1" thickBot="1">
      <c r="A57" s="4"/>
      <c r="B57" s="35" t="s">
        <v>33</v>
      </c>
      <c r="C57" s="146">
        <v>12</v>
      </c>
      <c r="D57" s="11">
        <f t="shared" si="0"/>
        <v>1.1931987670279407</v>
      </c>
      <c r="E57" s="30">
        <f t="shared" si="4"/>
        <v>1.6216216216216217</v>
      </c>
      <c r="F57" s="133">
        <f t="shared" si="5"/>
        <v>47</v>
      </c>
      <c r="G57" s="11">
        <f t="shared" si="1"/>
        <v>0.882082465326652</v>
      </c>
      <c r="H57" s="30">
        <f t="shared" si="6"/>
        <v>0.8239831697054698</v>
      </c>
      <c r="I57" s="126">
        <v>59</v>
      </c>
      <c r="J57" s="11">
        <f t="shared" si="2"/>
        <v>1.0011878499915154</v>
      </c>
      <c r="K57" s="12">
        <f t="shared" si="3"/>
        <v>0.9155803848541278</v>
      </c>
    </row>
    <row r="58" spans="1:11" s="6" customFormat="1" ht="21" customHeight="1" thickBot="1">
      <c r="A58" s="93" t="s">
        <v>88</v>
      </c>
      <c r="B58" s="86" t="s">
        <v>87</v>
      </c>
      <c r="C58" s="87">
        <v>22</v>
      </c>
      <c r="D58" s="88">
        <f t="shared" si="0"/>
        <v>2.187531072884558</v>
      </c>
      <c r="E58" s="89">
        <f>C58*100/C$61</f>
        <v>2.972972972972973</v>
      </c>
      <c r="F58" s="78">
        <f t="shared" si="5"/>
        <v>569</v>
      </c>
      <c r="G58" s="88">
        <f t="shared" si="1"/>
        <v>10.678828144060958</v>
      </c>
      <c r="H58" s="89">
        <f t="shared" si="6"/>
        <v>9.975455820476858</v>
      </c>
      <c r="I58" s="139">
        <v>591</v>
      </c>
      <c r="J58" s="88">
        <f t="shared" si="2"/>
        <v>10.02884778550823</v>
      </c>
      <c r="K58" s="91">
        <f>I58*100/I$61</f>
        <v>9.171322160148975</v>
      </c>
    </row>
    <row r="59" spans="1:11" s="1" customFormat="1" ht="12.75">
      <c r="A59" s="4"/>
      <c r="B59" s="37" t="s">
        <v>89</v>
      </c>
      <c r="C59" s="109">
        <v>22</v>
      </c>
      <c r="D59" s="17">
        <f t="shared" si="0"/>
        <v>2.187531072884558</v>
      </c>
      <c r="E59" s="29">
        <f>C59*100/C$61</f>
        <v>2.972972972972973</v>
      </c>
      <c r="F59" s="81">
        <f t="shared" si="5"/>
        <v>569</v>
      </c>
      <c r="G59" s="17">
        <f t="shared" si="1"/>
        <v>10.678828144060958</v>
      </c>
      <c r="H59" s="29">
        <f t="shared" si="6"/>
        <v>9.975455820476858</v>
      </c>
      <c r="I59" s="132">
        <v>591</v>
      </c>
      <c r="J59" s="17">
        <f t="shared" si="2"/>
        <v>10.02884778550823</v>
      </c>
      <c r="K59" s="18">
        <f>I59*100/I$61</f>
        <v>9.171322160148975</v>
      </c>
    </row>
    <row r="60" spans="1:11" s="1" customFormat="1" ht="13.5" thickBot="1">
      <c r="A60" s="22"/>
      <c r="B60" s="227" t="s">
        <v>90</v>
      </c>
      <c r="C60" s="113">
        <v>0</v>
      </c>
      <c r="D60" s="17">
        <f t="shared" si="0"/>
        <v>0</v>
      </c>
      <c r="E60" s="29">
        <f>C60*100/C$61</f>
        <v>0</v>
      </c>
      <c r="F60" s="81">
        <f t="shared" si="5"/>
        <v>0</v>
      </c>
      <c r="G60" s="17">
        <f t="shared" si="1"/>
        <v>0</v>
      </c>
      <c r="H60" s="29">
        <f t="shared" si="6"/>
        <v>0</v>
      </c>
      <c r="I60" s="132">
        <v>0</v>
      </c>
      <c r="J60" s="17">
        <f t="shared" si="2"/>
        <v>0</v>
      </c>
      <c r="K60" s="18">
        <f>I60*100/I$61</f>
        <v>0</v>
      </c>
    </row>
    <row r="61" spans="1:11" s="6" customFormat="1" ht="18.75" customHeight="1" thickBot="1">
      <c r="A61" s="154"/>
      <c r="B61" s="138" t="s">
        <v>22</v>
      </c>
      <c r="C61" s="142">
        <f>C48+C47+C46+C43+C38+C34+C33+C32+C27+C22+C18+C17+C16+C14+C13+C11+C10+C8+C5+C58</f>
        <v>740</v>
      </c>
      <c r="D61" s="204">
        <f t="shared" si="0"/>
        <v>73.58059063338968</v>
      </c>
      <c r="E61" s="89"/>
      <c r="F61" s="139">
        <f>F48+F47+F46+F43+F38+F34+F33+F32+F27+F22+F18+F17+F16+F14+F13+F11+F10+F8+F5+F58</f>
        <v>5704</v>
      </c>
      <c r="G61" s="204">
        <f t="shared" si="1"/>
        <v>107.05102940900476</v>
      </c>
      <c r="H61" s="89"/>
      <c r="I61" s="139">
        <f>I48+I47+I46+I43+I38+I34+I33+I32+I27+I22+I18+I17+I16+I14+I13+I11+I10+I8+I5+I58</f>
        <v>6444</v>
      </c>
      <c r="J61" s="204">
        <f t="shared" si="2"/>
        <v>109.35007636178517</v>
      </c>
      <c r="K61" s="91"/>
    </row>
    <row r="64" spans="2:11" ht="35.25" customHeight="1">
      <c r="B64" s="270" t="s">
        <v>86</v>
      </c>
      <c r="C64" s="270"/>
      <c r="D64" s="270"/>
      <c r="E64" s="270"/>
      <c r="F64" s="270"/>
      <c r="G64" s="270"/>
      <c r="H64" s="270"/>
      <c r="I64" s="270"/>
      <c r="J64" s="270"/>
      <c r="K64" s="270"/>
    </row>
  </sheetData>
  <sheetProtection/>
  <mergeCells count="4">
    <mergeCell ref="A1:K1"/>
    <mergeCell ref="A3:A4"/>
    <mergeCell ref="B3:B4"/>
    <mergeCell ref="B64:K64"/>
  </mergeCells>
  <printOptions horizontalCentered="1"/>
  <pageMargins left="0.75" right="0.75" top="0.5905511811023623" bottom="0.4724409448818898" header="0.23" footer="0"/>
  <pageSetup blackAndWhite="1" horizontalDpi="600" verticalDpi="600" orientation="landscape" paperSize="9" r:id="rId1"/>
  <headerFooter alignWithMargins="0">
    <oddFooter>&amp;L&amp;Z&amp;F * &amp;A&amp;R&amp;P -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K64"/>
  <sheetViews>
    <sheetView zoomScalePageLayoutView="0" workbookViewId="0" topLeftCell="A1">
      <pane ySplit="4" topLeftCell="A44" activePane="bottomLeft" state="frozen"/>
      <selection pane="topLeft" activeCell="A1" sqref="A1"/>
      <selection pane="bottomLeft" activeCell="J5" sqref="J5"/>
    </sheetView>
  </sheetViews>
  <sheetFormatPr defaultColWidth="9.00390625" defaultRowHeight="12.75"/>
  <cols>
    <col min="1" max="1" width="5.625" style="0" customWidth="1"/>
    <col min="2" max="2" width="50.125" style="10" customWidth="1"/>
    <col min="3" max="3" width="11.125" style="3" hidden="1" customWidth="1"/>
    <col min="4" max="4" width="11.00390625" style="3" hidden="1" customWidth="1"/>
    <col min="5" max="5" width="9.00390625" style="3" hidden="1" customWidth="1"/>
    <col min="6" max="6" width="10.50390625" style="3" hidden="1" customWidth="1"/>
    <col min="7" max="7" width="9.875" style="3" hidden="1" customWidth="1"/>
    <col min="8" max="8" width="8.125" style="3" hidden="1" customWidth="1"/>
    <col min="9" max="9" width="10.625" style="3" customWidth="1"/>
    <col min="10" max="10" width="10.50390625" style="3" customWidth="1"/>
    <col min="11" max="11" width="8.125" style="3" customWidth="1"/>
  </cols>
  <sheetData>
    <row r="1" spans="1:11" ht="21.75" customHeight="1">
      <c r="A1" s="258" t="s">
        <v>93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20.25" customHeight="1" thickBot="1">
      <c r="A2" s="20"/>
      <c r="B2" s="21"/>
      <c r="C2" s="2"/>
      <c r="D2" s="2">
        <v>3451.5</v>
      </c>
      <c r="G2" s="3">
        <v>18881.5</v>
      </c>
      <c r="H2" s="3">
        <v>1</v>
      </c>
      <c r="J2" s="2">
        <v>20374</v>
      </c>
      <c r="K2" s="2"/>
    </row>
    <row r="3" spans="1:11" ht="15.75" customHeight="1">
      <c r="A3" s="260" t="s">
        <v>24</v>
      </c>
      <c r="B3" s="262" t="s">
        <v>5</v>
      </c>
      <c r="C3" s="124" t="s">
        <v>1</v>
      </c>
      <c r="D3" s="123"/>
      <c r="E3" s="123"/>
      <c r="F3" s="124" t="s">
        <v>2</v>
      </c>
      <c r="G3" s="123"/>
      <c r="H3" s="123"/>
      <c r="I3" s="124" t="s">
        <v>3</v>
      </c>
      <c r="J3" s="123"/>
      <c r="K3" s="125"/>
    </row>
    <row r="4" spans="1:11" ht="28.5" customHeight="1" thickBot="1">
      <c r="A4" s="271"/>
      <c r="B4" s="263"/>
      <c r="C4" s="120" t="s">
        <v>6</v>
      </c>
      <c r="D4" s="118" t="s">
        <v>7</v>
      </c>
      <c r="E4" s="119" t="s">
        <v>8</v>
      </c>
      <c r="F4" s="120" t="s">
        <v>6</v>
      </c>
      <c r="G4" s="118" t="s">
        <v>7</v>
      </c>
      <c r="H4" s="119" t="s">
        <v>8</v>
      </c>
      <c r="I4" s="120" t="s">
        <v>6</v>
      </c>
      <c r="J4" s="118" t="s">
        <v>7</v>
      </c>
      <c r="K4" s="121" t="s">
        <v>8</v>
      </c>
    </row>
    <row r="5" spans="1:11" ht="16.5" customHeight="1" thickBot="1">
      <c r="A5" s="159" t="s">
        <v>9</v>
      </c>
      <c r="B5" s="148" t="s">
        <v>26</v>
      </c>
      <c r="C5" s="217">
        <v>0</v>
      </c>
      <c r="D5" s="88">
        <f>C6*1000/$D$2</f>
        <v>0</v>
      </c>
      <c r="E5" s="89" t="e">
        <f>C6*100/C$58</f>
        <v>#DIV/0!</v>
      </c>
      <c r="F5" s="129">
        <f>I5-C5</f>
        <v>1</v>
      </c>
      <c r="G5" s="88">
        <f aca="true" t="shared" si="0" ref="G5:G61">F5*1000/$G$2</f>
        <v>0.05296189391732648</v>
      </c>
      <c r="H5" s="89">
        <f aca="true" t="shared" si="1" ref="H5:H57">F5*100/F$61</f>
        <v>0.03755163349605708</v>
      </c>
      <c r="I5" s="217">
        <v>1</v>
      </c>
      <c r="J5" s="88">
        <f aca="true" t="shared" si="2" ref="J5:J61">I5*1000/$J$2</f>
        <v>0.04908216354176892</v>
      </c>
      <c r="K5" s="91">
        <f aca="true" t="shared" si="3" ref="K5:K57">I5*100/I$61</f>
        <v>0.03183699458771092</v>
      </c>
    </row>
    <row r="6" spans="1:11" s="1" customFormat="1" ht="13.5" customHeight="1" thickBot="1">
      <c r="A6" s="4"/>
      <c r="B6" s="37" t="s">
        <v>36</v>
      </c>
      <c r="C6" s="218">
        <v>0</v>
      </c>
      <c r="D6" s="88">
        <f>C7*1000/$D$2</f>
        <v>0</v>
      </c>
      <c r="E6" s="89" t="e">
        <f>C7*100/C$58</f>
        <v>#DIV/0!</v>
      </c>
      <c r="F6" s="132">
        <f aca="true" t="shared" si="4" ref="F6:F60">I6-C6</f>
        <v>0</v>
      </c>
      <c r="G6" s="17">
        <f t="shared" si="0"/>
        <v>0</v>
      </c>
      <c r="H6" s="29">
        <f t="shared" si="1"/>
        <v>0</v>
      </c>
      <c r="I6" s="218">
        <v>0</v>
      </c>
      <c r="J6" s="17">
        <f t="shared" si="2"/>
        <v>0</v>
      </c>
      <c r="K6" s="18">
        <f t="shared" si="3"/>
        <v>0</v>
      </c>
    </row>
    <row r="7" spans="1:11" s="1" customFormat="1" ht="15" customHeight="1" thickBot="1">
      <c r="A7" s="4"/>
      <c r="B7" s="36" t="s">
        <v>37</v>
      </c>
      <c r="C7" s="140">
        <v>0</v>
      </c>
      <c r="D7" s="11">
        <f aca="true" t="shared" si="5" ref="D7:D61">C7*1000/$D$2</f>
        <v>0</v>
      </c>
      <c r="E7" s="30" t="e">
        <f aca="true" t="shared" si="6" ref="E7:E21">C7*100/C$58</f>
        <v>#DIV/0!</v>
      </c>
      <c r="F7" s="127">
        <f t="shared" si="4"/>
        <v>0</v>
      </c>
      <c r="G7" s="13">
        <f t="shared" si="0"/>
        <v>0</v>
      </c>
      <c r="H7" s="32">
        <f t="shared" si="1"/>
        <v>0</v>
      </c>
      <c r="I7" s="219">
        <v>0</v>
      </c>
      <c r="J7" s="13">
        <f t="shared" si="2"/>
        <v>0</v>
      </c>
      <c r="K7" s="12">
        <f t="shared" si="3"/>
        <v>0</v>
      </c>
    </row>
    <row r="8" spans="1:11" ht="17.25" customHeight="1" thickBot="1">
      <c r="A8" s="159" t="s">
        <v>10</v>
      </c>
      <c r="B8" s="94" t="s">
        <v>38</v>
      </c>
      <c r="C8" s="142">
        <v>0</v>
      </c>
      <c r="D8" s="88">
        <f t="shared" si="5"/>
        <v>0</v>
      </c>
      <c r="E8" s="89" t="e">
        <f t="shared" si="6"/>
        <v>#DIV/0!</v>
      </c>
      <c r="F8" s="129">
        <f t="shared" si="4"/>
        <v>0</v>
      </c>
      <c r="G8" s="88">
        <f t="shared" si="0"/>
        <v>0</v>
      </c>
      <c r="H8" s="89">
        <f t="shared" si="1"/>
        <v>0</v>
      </c>
      <c r="I8" s="158">
        <v>0</v>
      </c>
      <c r="J8" s="88">
        <f t="shared" si="2"/>
        <v>0</v>
      </c>
      <c r="K8" s="91">
        <f t="shared" si="3"/>
        <v>0</v>
      </c>
    </row>
    <row r="9" spans="1:11" s="1" customFormat="1" ht="15.75" customHeight="1" thickBot="1">
      <c r="A9" s="15"/>
      <c r="B9" s="37" t="s">
        <v>39</v>
      </c>
      <c r="C9" s="140">
        <v>0</v>
      </c>
      <c r="D9" s="17">
        <f t="shared" si="5"/>
        <v>0</v>
      </c>
      <c r="E9" s="29" t="e">
        <f t="shared" si="6"/>
        <v>#DIV/0!</v>
      </c>
      <c r="F9" s="127">
        <f t="shared" si="4"/>
        <v>0</v>
      </c>
      <c r="G9" s="17">
        <f t="shared" si="0"/>
        <v>0</v>
      </c>
      <c r="H9" s="29">
        <f t="shared" si="1"/>
        <v>0</v>
      </c>
      <c r="I9" s="132">
        <v>0</v>
      </c>
      <c r="J9" s="17">
        <f t="shared" si="2"/>
        <v>0</v>
      </c>
      <c r="K9" s="18">
        <f t="shared" si="3"/>
        <v>0</v>
      </c>
    </row>
    <row r="10" spans="1:11" s="6" customFormat="1" ht="15.75" customHeight="1" thickBot="1">
      <c r="A10" s="99" t="s">
        <v>11</v>
      </c>
      <c r="B10" s="86" t="s">
        <v>40</v>
      </c>
      <c r="C10" s="142">
        <v>0</v>
      </c>
      <c r="D10" s="88">
        <f t="shared" si="5"/>
        <v>0</v>
      </c>
      <c r="E10" s="89" t="e">
        <f t="shared" si="6"/>
        <v>#DIV/0!</v>
      </c>
      <c r="F10" s="129">
        <f t="shared" si="4"/>
        <v>0</v>
      </c>
      <c r="G10" s="88">
        <f t="shared" si="0"/>
        <v>0</v>
      </c>
      <c r="H10" s="89">
        <f t="shared" si="1"/>
        <v>0</v>
      </c>
      <c r="I10" s="139">
        <v>0</v>
      </c>
      <c r="J10" s="88">
        <f t="shared" si="2"/>
        <v>0</v>
      </c>
      <c r="K10" s="91">
        <f t="shared" si="3"/>
        <v>0</v>
      </c>
    </row>
    <row r="11" spans="1:11" s="6" customFormat="1" ht="30" customHeight="1" thickBot="1">
      <c r="A11" s="92" t="s">
        <v>12</v>
      </c>
      <c r="B11" s="86" t="s">
        <v>41</v>
      </c>
      <c r="C11" s="142">
        <v>0</v>
      </c>
      <c r="D11" s="88">
        <f t="shared" si="5"/>
        <v>0</v>
      </c>
      <c r="E11" s="89" t="e">
        <f t="shared" si="6"/>
        <v>#DIV/0!</v>
      </c>
      <c r="F11" s="129">
        <f t="shared" si="4"/>
        <v>65</v>
      </c>
      <c r="G11" s="88">
        <f t="shared" si="0"/>
        <v>3.4425231046262215</v>
      </c>
      <c r="H11" s="89">
        <f t="shared" si="1"/>
        <v>2.44085617724371</v>
      </c>
      <c r="I11" s="139">
        <v>65</v>
      </c>
      <c r="J11" s="88">
        <f t="shared" si="2"/>
        <v>3.1903406302149797</v>
      </c>
      <c r="K11" s="91">
        <f t="shared" si="3"/>
        <v>2.0694046482012096</v>
      </c>
    </row>
    <row r="12" spans="1:11" s="6" customFormat="1" ht="16.5" customHeight="1" thickBot="1">
      <c r="A12" s="16"/>
      <c r="B12" s="38" t="s">
        <v>78</v>
      </c>
      <c r="C12" s="143">
        <v>0</v>
      </c>
      <c r="D12" s="27">
        <f t="shared" si="5"/>
        <v>0</v>
      </c>
      <c r="E12" s="31" t="e">
        <f t="shared" si="6"/>
        <v>#DIV/0!</v>
      </c>
      <c r="F12" s="127">
        <f t="shared" si="4"/>
        <v>65</v>
      </c>
      <c r="G12" s="27">
        <f t="shared" si="0"/>
        <v>3.4425231046262215</v>
      </c>
      <c r="H12" s="31">
        <f t="shared" si="1"/>
        <v>2.44085617724371</v>
      </c>
      <c r="I12" s="127">
        <v>65</v>
      </c>
      <c r="J12" s="27">
        <f t="shared" si="2"/>
        <v>3.1903406302149797</v>
      </c>
      <c r="K12" s="28">
        <f t="shared" si="3"/>
        <v>2.0694046482012096</v>
      </c>
    </row>
    <row r="13" spans="1:11" s="6" customFormat="1" ht="15" customHeight="1" thickBot="1">
      <c r="A13" s="93" t="s">
        <v>13</v>
      </c>
      <c r="B13" s="94" t="s">
        <v>42</v>
      </c>
      <c r="C13" s="156">
        <v>0</v>
      </c>
      <c r="D13" s="96">
        <f t="shared" si="5"/>
        <v>0</v>
      </c>
      <c r="E13" s="97" t="e">
        <f t="shared" si="6"/>
        <v>#DIV/0!</v>
      </c>
      <c r="F13" s="129">
        <f t="shared" si="4"/>
        <v>0</v>
      </c>
      <c r="G13" s="96">
        <f t="shared" si="0"/>
        <v>0</v>
      </c>
      <c r="H13" s="97">
        <f t="shared" si="1"/>
        <v>0</v>
      </c>
      <c r="I13" s="157">
        <v>0</v>
      </c>
      <c r="J13" s="96">
        <f t="shared" si="2"/>
        <v>0</v>
      </c>
      <c r="K13" s="98">
        <f t="shared" si="3"/>
        <v>0</v>
      </c>
    </row>
    <row r="14" spans="1:11" s="6" customFormat="1" ht="15.75" customHeight="1" thickBot="1">
      <c r="A14" s="92" t="s">
        <v>14</v>
      </c>
      <c r="B14" s="86" t="s">
        <v>43</v>
      </c>
      <c r="C14" s="142">
        <v>0</v>
      </c>
      <c r="D14" s="88">
        <f t="shared" si="5"/>
        <v>0</v>
      </c>
      <c r="E14" s="89" t="e">
        <f t="shared" si="6"/>
        <v>#DIV/0!</v>
      </c>
      <c r="F14" s="129">
        <f t="shared" si="4"/>
        <v>237</v>
      </c>
      <c r="G14" s="88">
        <f t="shared" si="0"/>
        <v>12.551968858406376</v>
      </c>
      <c r="H14" s="89">
        <f t="shared" si="1"/>
        <v>8.899737138565527</v>
      </c>
      <c r="I14" s="139">
        <v>237</v>
      </c>
      <c r="J14" s="88">
        <f t="shared" si="2"/>
        <v>11.632472759399235</v>
      </c>
      <c r="K14" s="107">
        <f t="shared" si="3"/>
        <v>7.545367717287488</v>
      </c>
    </row>
    <row r="15" spans="1:11" s="1" customFormat="1" ht="15.75" customHeight="1" thickBot="1">
      <c r="A15" s="4"/>
      <c r="B15" s="39" t="s">
        <v>44</v>
      </c>
      <c r="C15" s="144">
        <v>0</v>
      </c>
      <c r="D15" s="13">
        <f t="shared" si="5"/>
        <v>0</v>
      </c>
      <c r="E15" s="32" t="e">
        <f t="shared" si="6"/>
        <v>#DIV/0!</v>
      </c>
      <c r="F15" s="127">
        <f t="shared" si="4"/>
        <v>0</v>
      </c>
      <c r="G15" s="13">
        <f t="shared" si="0"/>
        <v>0</v>
      </c>
      <c r="H15" s="32">
        <f t="shared" si="1"/>
        <v>0</v>
      </c>
      <c r="I15" s="134">
        <v>0</v>
      </c>
      <c r="J15" s="13">
        <f t="shared" si="2"/>
        <v>0</v>
      </c>
      <c r="K15" s="19">
        <f t="shared" si="3"/>
        <v>0</v>
      </c>
    </row>
    <row r="16" spans="1:11" s="1" customFormat="1" ht="16.5" customHeight="1" thickBot="1">
      <c r="A16" s="99" t="s">
        <v>15</v>
      </c>
      <c r="B16" s="94" t="s">
        <v>27</v>
      </c>
      <c r="C16" s="145">
        <v>0</v>
      </c>
      <c r="D16" s="101">
        <f t="shared" si="5"/>
        <v>0</v>
      </c>
      <c r="E16" s="102" t="e">
        <f t="shared" si="6"/>
        <v>#DIV/0!</v>
      </c>
      <c r="F16" s="129">
        <f t="shared" si="4"/>
        <v>0</v>
      </c>
      <c r="G16" s="101">
        <f t="shared" si="0"/>
        <v>0</v>
      </c>
      <c r="H16" s="102">
        <f t="shared" si="1"/>
        <v>0</v>
      </c>
      <c r="I16" s="129">
        <v>0</v>
      </c>
      <c r="J16" s="101">
        <f t="shared" si="2"/>
        <v>0</v>
      </c>
      <c r="K16" s="103">
        <f t="shared" si="3"/>
        <v>0</v>
      </c>
    </row>
    <row r="17" spans="1:11" s="6" customFormat="1" ht="18" customHeight="1" thickBot="1">
      <c r="A17" s="104" t="s">
        <v>16</v>
      </c>
      <c r="B17" s="86" t="s">
        <v>45</v>
      </c>
      <c r="C17" s="142">
        <v>0</v>
      </c>
      <c r="D17" s="88">
        <f t="shared" si="5"/>
        <v>0</v>
      </c>
      <c r="E17" s="89" t="e">
        <f t="shared" si="6"/>
        <v>#DIV/0!</v>
      </c>
      <c r="F17" s="131">
        <f t="shared" si="4"/>
        <v>66</v>
      </c>
      <c r="G17" s="88">
        <f t="shared" si="0"/>
        <v>3.495484998543548</v>
      </c>
      <c r="H17" s="89">
        <f t="shared" si="1"/>
        <v>2.478407810739767</v>
      </c>
      <c r="I17" s="139">
        <v>66</v>
      </c>
      <c r="J17" s="88">
        <f t="shared" si="2"/>
        <v>3.239422793756749</v>
      </c>
      <c r="K17" s="91">
        <f t="shared" si="3"/>
        <v>2.1012416427889207</v>
      </c>
    </row>
    <row r="18" spans="1:11" s="6" customFormat="1" ht="20.25" customHeight="1" thickBot="1">
      <c r="A18" s="92" t="s">
        <v>17</v>
      </c>
      <c r="B18" s="150" t="s">
        <v>46</v>
      </c>
      <c r="C18" s="142">
        <v>0</v>
      </c>
      <c r="D18" s="88">
        <f t="shared" si="5"/>
        <v>0</v>
      </c>
      <c r="E18" s="89" t="e">
        <f t="shared" si="6"/>
        <v>#DIV/0!</v>
      </c>
      <c r="F18" s="129">
        <f t="shared" si="4"/>
        <v>479</v>
      </c>
      <c r="G18" s="88">
        <f t="shared" si="0"/>
        <v>25.368747186399386</v>
      </c>
      <c r="H18" s="89">
        <f t="shared" si="1"/>
        <v>17.98723244461134</v>
      </c>
      <c r="I18" s="139">
        <v>479</v>
      </c>
      <c r="J18" s="88">
        <f t="shared" si="2"/>
        <v>23.510356336507314</v>
      </c>
      <c r="K18" s="91">
        <f t="shared" si="3"/>
        <v>15.24992040751353</v>
      </c>
    </row>
    <row r="19" spans="1:11" s="1" customFormat="1" ht="18" customHeight="1">
      <c r="A19" s="4"/>
      <c r="B19" s="35" t="s">
        <v>47</v>
      </c>
      <c r="C19" s="140">
        <v>0</v>
      </c>
      <c r="D19" s="17">
        <f t="shared" si="5"/>
        <v>0</v>
      </c>
      <c r="E19" s="29" t="e">
        <f t="shared" si="6"/>
        <v>#DIV/0!</v>
      </c>
      <c r="F19" s="132">
        <f t="shared" si="4"/>
        <v>0</v>
      </c>
      <c r="G19" s="17">
        <f t="shared" si="0"/>
        <v>0</v>
      </c>
      <c r="H19" s="29">
        <f t="shared" si="1"/>
        <v>0</v>
      </c>
      <c r="I19" s="132">
        <v>0</v>
      </c>
      <c r="J19" s="17">
        <f t="shared" si="2"/>
        <v>0</v>
      </c>
      <c r="K19" s="18">
        <f t="shared" si="3"/>
        <v>0</v>
      </c>
    </row>
    <row r="20" spans="1:11" s="1" customFormat="1" ht="16.5" customHeight="1">
      <c r="A20" s="4"/>
      <c r="B20" s="35" t="s">
        <v>48</v>
      </c>
      <c r="C20" s="126">
        <v>0</v>
      </c>
      <c r="D20" s="11">
        <f t="shared" si="5"/>
        <v>0</v>
      </c>
      <c r="E20" s="30" t="e">
        <f t="shared" si="6"/>
        <v>#DIV/0!</v>
      </c>
      <c r="F20" s="126">
        <f t="shared" si="4"/>
        <v>81</v>
      </c>
      <c r="G20" s="11">
        <f t="shared" si="0"/>
        <v>4.2899134073034455</v>
      </c>
      <c r="H20" s="30">
        <f t="shared" si="1"/>
        <v>3.0416823131806234</v>
      </c>
      <c r="I20" s="126">
        <v>81</v>
      </c>
      <c r="J20" s="11">
        <f t="shared" si="2"/>
        <v>3.9756552468832824</v>
      </c>
      <c r="K20" s="12">
        <f t="shared" si="3"/>
        <v>2.5787965616045847</v>
      </c>
    </row>
    <row r="21" spans="1:11" s="1" customFormat="1" ht="15.75" customHeight="1" thickBot="1">
      <c r="A21" s="4"/>
      <c r="B21" s="35" t="s">
        <v>49</v>
      </c>
      <c r="C21" s="126">
        <v>0</v>
      </c>
      <c r="D21" s="11">
        <f t="shared" si="5"/>
        <v>0</v>
      </c>
      <c r="E21" s="30" t="e">
        <f t="shared" si="6"/>
        <v>#DIV/0!</v>
      </c>
      <c r="F21" s="127">
        <f t="shared" si="4"/>
        <v>157</v>
      </c>
      <c r="G21" s="11">
        <f t="shared" si="0"/>
        <v>8.315017345020259</v>
      </c>
      <c r="H21" s="30">
        <f t="shared" si="1"/>
        <v>5.895606458880962</v>
      </c>
      <c r="I21" s="126">
        <v>157</v>
      </c>
      <c r="J21" s="11">
        <f t="shared" si="2"/>
        <v>7.7058996760577205</v>
      </c>
      <c r="K21" s="12">
        <f t="shared" si="3"/>
        <v>4.998408150270614</v>
      </c>
    </row>
    <row r="22" spans="1:11" s="6" customFormat="1" ht="15.75" customHeight="1" thickBot="1">
      <c r="A22" s="92" t="s">
        <v>28</v>
      </c>
      <c r="B22" s="86" t="s">
        <v>50</v>
      </c>
      <c r="C22" s="142">
        <v>270</v>
      </c>
      <c r="D22" s="88">
        <f t="shared" si="5"/>
        <v>78.22685788787484</v>
      </c>
      <c r="E22" s="89">
        <f>C22*100/C$61</f>
        <v>56.48535564853557</v>
      </c>
      <c r="F22" s="129">
        <f t="shared" si="4"/>
        <v>542</v>
      </c>
      <c r="G22" s="88">
        <f t="shared" si="0"/>
        <v>28.705346503190952</v>
      </c>
      <c r="H22" s="89">
        <f t="shared" si="1"/>
        <v>20.352985354862938</v>
      </c>
      <c r="I22" s="139">
        <v>812</v>
      </c>
      <c r="J22" s="88">
        <f t="shared" si="2"/>
        <v>39.85471679591637</v>
      </c>
      <c r="K22" s="91">
        <f t="shared" si="3"/>
        <v>25.851639605221266</v>
      </c>
    </row>
    <row r="23" spans="1:11" s="1" customFormat="1" ht="15.75" customHeight="1">
      <c r="A23" s="4"/>
      <c r="B23" s="37" t="s">
        <v>51</v>
      </c>
      <c r="C23" s="140">
        <v>0</v>
      </c>
      <c r="D23" s="17">
        <f t="shared" si="5"/>
        <v>0</v>
      </c>
      <c r="E23" s="29">
        <f aca="true" t="shared" si="7" ref="E23:E48">C23*100/C$61</f>
        <v>0</v>
      </c>
      <c r="F23" s="132">
        <f t="shared" si="4"/>
        <v>0</v>
      </c>
      <c r="G23" s="17">
        <f t="shared" si="0"/>
        <v>0</v>
      </c>
      <c r="H23" s="29">
        <f t="shared" si="1"/>
        <v>0</v>
      </c>
      <c r="I23" s="132">
        <v>0</v>
      </c>
      <c r="J23" s="17">
        <f t="shared" si="2"/>
        <v>0</v>
      </c>
      <c r="K23" s="18">
        <f t="shared" si="3"/>
        <v>0</v>
      </c>
    </row>
    <row r="24" spans="1:11" s="1" customFormat="1" ht="14.25" customHeight="1">
      <c r="A24" s="4"/>
      <c r="B24" s="35" t="s">
        <v>52</v>
      </c>
      <c r="C24" s="141">
        <v>49</v>
      </c>
      <c r="D24" s="11">
        <f t="shared" si="5"/>
        <v>14.196726061132841</v>
      </c>
      <c r="E24" s="30">
        <f t="shared" si="7"/>
        <v>10.251046025104603</v>
      </c>
      <c r="F24" s="126">
        <f t="shared" si="4"/>
        <v>367</v>
      </c>
      <c r="G24" s="11">
        <f t="shared" si="0"/>
        <v>19.43701506765882</v>
      </c>
      <c r="H24" s="30">
        <f t="shared" si="1"/>
        <v>13.781449493052948</v>
      </c>
      <c r="I24" s="126">
        <v>416</v>
      </c>
      <c r="J24" s="11">
        <f t="shared" si="2"/>
        <v>20.418180033375872</v>
      </c>
      <c r="K24" s="12">
        <f t="shared" si="3"/>
        <v>13.244189748487743</v>
      </c>
    </row>
    <row r="25" spans="1:11" s="1" customFormat="1" ht="15.75" customHeight="1">
      <c r="A25" s="4"/>
      <c r="B25" s="35" t="s">
        <v>84</v>
      </c>
      <c r="C25" s="141">
        <v>0</v>
      </c>
      <c r="D25" s="11">
        <f t="shared" si="5"/>
        <v>0</v>
      </c>
      <c r="E25" s="30">
        <f t="shared" si="7"/>
        <v>0</v>
      </c>
      <c r="F25" s="126">
        <f t="shared" si="4"/>
        <v>166</v>
      </c>
      <c r="G25" s="11">
        <f t="shared" si="0"/>
        <v>8.791674390276196</v>
      </c>
      <c r="H25" s="30">
        <f t="shared" si="1"/>
        <v>6.233571160345475</v>
      </c>
      <c r="I25" s="126">
        <v>166</v>
      </c>
      <c r="J25" s="11">
        <f t="shared" si="2"/>
        <v>8.14763914793364</v>
      </c>
      <c r="K25" s="12">
        <f t="shared" si="3"/>
        <v>5.284941101560013</v>
      </c>
    </row>
    <row r="26" spans="1:11" s="1" customFormat="1" ht="13.5" thickBot="1">
      <c r="A26" s="4"/>
      <c r="B26" s="35" t="s">
        <v>85</v>
      </c>
      <c r="C26" s="141">
        <v>0</v>
      </c>
      <c r="D26" s="11">
        <f t="shared" si="5"/>
        <v>0</v>
      </c>
      <c r="E26" s="30">
        <f t="shared" si="7"/>
        <v>0</v>
      </c>
      <c r="F26" s="127">
        <f t="shared" si="4"/>
        <v>9</v>
      </c>
      <c r="G26" s="11">
        <f t="shared" si="0"/>
        <v>0.4766570452559383</v>
      </c>
      <c r="H26" s="30">
        <f t="shared" si="1"/>
        <v>0.3379647014645137</v>
      </c>
      <c r="I26" s="126">
        <v>9</v>
      </c>
      <c r="J26" s="11">
        <f t="shared" si="2"/>
        <v>0.4417394718759203</v>
      </c>
      <c r="K26" s="12">
        <f t="shared" si="3"/>
        <v>0.28653295128939826</v>
      </c>
    </row>
    <row r="27" spans="1:11" s="6" customFormat="1" ht="14.25" customHeight="1" thickBot="1">
      <c r="A27" s="92" t="s">
        <v>18</v>
      </c>
      <c r="B27" s="86" t="s">
        <v>53</v>
      </c>
      <c r="C27" s="142">
        <v>8</v>
      </c>
      <c r="D27" s="88">
        <f t="shared" si="5"/>
        <v>2.3178328263074026</v>
      </c>
      <c r="E27" s="89">
        <f t="shared" si="7"/>
        <v>1.6736401673640167</v>
      </c>
      <c r="F27" s="129">
        <f t="shared" si="4"/>
        <v>365</v>
      </c>
      <c r="G27" s="88">
        <f t="shared" si="0"/>
        <v>19.331091279824168</v>
      </c>
      <c r="H27" s="89">
        <f t="shared" si="1"/>
        <v>13.706346226060834</v>
      </c>
      <c r="I27" s="139">
        <v>373</v>
      </c>
      <c r="J27" s="88">
        <f t="shared" si="2"/>
        <v>18.307647001079808</v>
      </c>
      <c r="K27" s="91">
        <f t="shared" si="3"/>
        <v>11.875198981216172</v>
      </c>
    </row>
    <row r="28" spans="1:11" s="1" customFormat="1" ht="13.5" hidden="1" thickBot="1">
      <c r="A28" s="4"/>
      <c r="B28" s="37" t="s">
        <v>54</v>
      </c>
      <c r="C28" s="140"/>
      <c r="D28" s="17">
        <f t="shared" si="5"/>
        <v>0</v>
      </c>
      <c r="E28" s="29">
        <f t="shared" si="7"/>
        <v>0</v>
      </c>
      <c r="F28" s="132">
        <f t="shared" si="4"/>
        <v>0</v>
      </c>
      <c r="G28" s="17">
        <f>F28*1000/$G$2</f>
        <v>0</v>
      </c>
      <c r="H28" s="29">
        <f t="shared" si="1"/>
        <v>0</v>
      </c>
      <c r="I28" s="132"/>
      <c r="J28" s="17">
        <f t="shared" si="2"/>
        <v>0</v>
      </c>
      <c r="K28" s="18">
        <f t="shared" si="3"/>
        <v>0</v>
      </c>
    </row>
    <row r="29" spans="1:11" s="1" customFormat="1" ht="13.5" customHeight="1" hidden="1">
      <c r="A29" s="4"/>
      <c r="B29" s="35" t="s">
        <v>55</v>
      </c>
      <c r="C29" s="141"/>
      <c r="D29" s="11">
        <f t="shared" si="5"/>
        <v>0</v>
      </c>
      <c r="E29" s="30">
        <f t="shared" si="7"/>
        <v>0</v>
      </c>
      <c r="F29" s="126">
        <f t="shared" si="4"/>
        <v>0</v>
      </c>
      <c r="G29" s="11">
        <f t="shared" si="0"/>
        <v>0</v>
      </c>
      <c r="H29" s="30">
        <f t="shared" si="1"/>
        <v>0</v>
      </c>
      <c r="I29" s="126"/>
      <c r="J29" s="11">
        <f t="shared" si="2"/>
        <v>0</v>
      </c>
      <c r="K29" s="12">
        <f t="shared" si="3"/>
        <v>0</v>
      </c>
    </row>
    <row r="30" spans="1:11" s="1" customFormat="1" ht="13.5" hidden="1" thickBot="1">
      <c r="A30" s="4"/>
      <c r="B30" s="35" t="s">
        <v>56</v>
      </c>
      <c r="C30" s="141"/>
      <c r="D30" s="11">
        <f t="shared" si="5"/>
        <v>0</v>
      </c>
      <c r="E30" s="30">
        <f t="shared" si="7"/>
        <v>0</v>
      </c>
      <c r="F30" s="133">
        <f t="shared" si="4"/>
        <v>0</v>
      </c>
      <c r="G30" s="11">
        <f t="shared" si="0"/>
        <v>0</v>
      </c>
      <c r="H30" s="30">
        <f t="shared" si="1"/>
        <v>0</v>
      </c>
      <c r="I30" s="126"/>
      <c r="J30" s="11">
        <f t="shared" si="2"/>
        <v>0</v>
      </c>
      <c r="K30" s="12">
        <f t="shared" si="3"/>
        <v>0</v>
      </c>
    </row>
    <row r="31" spans="1:11" s="1" customFormat="1" ht="16.5" customHeight="1" hidden="1" thickBot="1">
      <c r="A31" s="5"/>
      <c r="B31" s="35" t="s">
        <v>57</v>
      </c>
      <c r="C31" s="141"/>
      <c r="D31" s="11">
        <f t="shared" si="5"/>
        <v>0</v>
      </c>
      <c r="E31" s="30">
        <f t="shared" si="7"/>
        <v>0</v>
      </c>
      <c r="F31" s="130">
        <f t="shared" si="4"/>
        <v>0</v>
      </c>
      <c r="G31" s="11">
        <f t="shared" si="0"/>
        <v>0</v>
      </c>
      <c r="H31" s="30">
        <f t="shared" si="1"/>
        <v>0</v>
      </c>
      <c r="I31" s="126"/>
      <c r="J31" s="11">
        <f t="shared" si="2"/>
        <v>0</v>
      </c>
      <c r="K31" s="12">
        <f t="shared" si="3"/>
        <v>0</v>
      </c>
    </row>
    <row r="32" spans="1:11" s="1" customFormat="1" ht="16.5" customHeight="1" thickBot="1">
      <c r="A32" s="93" t="s">
        <v>75</v>
      </c>
      <c r="B32" s="86" t="s">
        <v>61</v>
      </c>
      <c r="C32" s="142">
        <v>21</v>
      </c>
      <c r="D32" s="88">
        <f t="shared" si="5"/>
        <v>6.084311169056932</v>
      </c>
      <c r="E32" s="89">
        <f t="shared" si="7"/>
        <v>4.393305439330544</v>
      </c>
      <c r="F32" s="129">
        <f t="shared" si="4"/>
        <v>470</v>
      </c>
      <c r="G32" s="88">
        <f>F32*1000/$G$2</f>
        <v>24.89209014114345</v>
      </c>
      <c r="H32" s="89">
        <f t="shared" si="1"/>
        <v>17.649267743146826</v>
      </c>
      <c r="I32" s="139">
        <v>491</v>
      </c>
      <c r="J32" s="88">
        <f>I32*1000/$J$2</f>
        <v>24.09934229900854</v>
      </c>
      <c r="K32" s="91">
        <f t="shared" si="3"/>
        <v>15.631964342566063</v>
      </c>
    </row>
    <row r="33" spans="1:11" s="1" customFormat="1" ht="27" thickBot="1">
      <c r="A33" s="93" t="s">
        <v>76</v>
      </c>
      <c r="B33" s="86" t="s">
        <v>62</v>
      </c>
      <c r="C33" s="142">
        <v>0</v>
      </c>
      <c r="D33" s="88">
        <f t="shared" si="5"/>
        <v>0</v>
      </c>
      <c r="E33" s="89">
        <f t="shared" si="7"/>
        <v>0</v>
      </c>
      <c r="F33" s="129">
        <f t="shared" si="4"/>
        <v>125</v>
      </c>
      <c r="G33" s="88">
        <f>F33*1000/$G$2</f>
        <v>6.620236739665811</v>
      </c>
      <c r="H33" s="89">
        <f t="shared" si="1"/>
        <v>4.693954187007135</v>
      </c>
      <c r="I33" s="139">
        <v>125</v>
      </c>
      <c r="J33" s="88">
        <f>I33*1000/$J$2</f>
        <v>6.135270442721115</v>
      </c>
      <c r="K33" s="91">
        <f t="shared" si="3"/>
        <v>3.979624323463865</v>
      </c>
    </row>
    <row r="34" spans="1:11" s="6" customFormat="1" ht="21" customHeight="1" thickBot="1">
      <c r="A34" s="92" t="s">
        <v>19</v>
      </c>
      <c r="B34" s="86" t="s">
        <v>58</v>
      </c>
      <c r="C34" s="142">
        <v>0</v>
      </c>
      <c r="D34" s="88">
        <f t="shared" si="5"/>
        <v>0</v>
      </c>
      <c r="E34" s="89">
        <f t="shared" si="7"/>
        <v>0</v>
      </c>
      <c r="F34" s="129">
        <f t="shared" si="4"/>
        <v>47</v>
      </c>
      <c r="G34" s="88">
        <f t="shared" si="0"/>
        <v>2.4892090141143446</v>
      </c>
      <c r="H34" s="89">
        <f t="shared" si="1"/>
        <v>1.7649267743146826</v>
      </c>
      <c r="I34" s="139">
        <v>47</v>
      </c>
      <c r="J34" s="88">
        <f t="shared" si="2"/>
        <v>2.3068616864631393</v>
      </c>
      <c r="K34" s="91">
        <f t="shared" si="3"/>
        <v>1.4963387456224133</v>
      </c>
    </row>
    <row r="35" spans="1:11" s="1" customFormat="1" ht="12.75">
      <c r="A35" s="4"/>
      <c r="B35" s="37" t="s">
        <v>59</v>
      </c>
      <c r="C35" s="140">
        <v>0</v>
      </c>
      <c r="D35" s="23">
        <f t="shared" si="5"/>
        <v>0</v>
      </c>
      <c r="E35" s="33">
        <f t="shared" si="7"/>
        <v>0</v>
      </c>
      <c r="F35" s="132">
        <f t="shared" si="4"/>
        <v>45</v>
      </c>
      <c r="G35" s="23">
        <f t="shared" si="0"/>
        <v>2.3832852262796917</v>
      </c>
      <c r="H35" s="33">
        <f t="shared" si="1"/>
        <v>1.6898235073225685</v>
      </c>
      <c r="I35" s="132">
        <v>45</v>
      </c>
      <c r="J35" s="23">
        <f t="shared" si="2"/>
        <v>2.2086973593796015</v>
      </c>
      <c r="K35" s="24">
        <f t="shared" si="3"/>
        <v>1.4326647564469914</v>
      </c>
    </row>
    <row r="36" spans="1:11" s="1" customFormat="1" ht="13.5" customHeight="1">
      <c r="A36" s="4"/>
      <c r="B36" s="40" t="s">
        <v>31</v>
      </c>
      <c r="C36" s="141">
        <v>0</v>
      </c>
      <c r="D36" s="25">
        <f t="shared" si="5"/>
        <v>0</v>
      </c>
      <c r="E36" s="34">
        <f t="shared" si="7"/>
        <v>0</v>
      </c>
      <c r="F36" s="126">
        <f t="shared" si="4"/>
        <v>33</v>
      </c>
      <c r="G36" s="25">
        <f t="shared" si="0"/>
        <v>1.747742499271774</v>
      </c>
      <c r="H36" s="34">
        <f t="shared" si="1"/>
        <v>1.2392039053698836</v>
      </c>
      <c r="I36" s="126">
        <v>33</v>
      </c>
      <c r="J36" s="25">
        <f t="shared" si="2"/>
        <v>1.6197113968783745</v>
      </c>
      <c r="K36" s="26">
        <f t="shared" si="3"/>
        <v>1.0506208213944603</v>
      </c>
    </row>
    <row r="37" spans="1:11" s="1" customFormat="1" ht="12" customHeight="1" thickBot="1">
      <c r="A37" s="15"/>
      <c r="B37" s="35" t="s">
        <v>83</v>
      </c>
      <c r="C37" s="141">
        <v>0</v>
      </c>
      <c r="D37" s="25">
        <f t="shared" si="5"/>
        <v>0</v>
      </c>
      <c r="E37" s="34">
        <f t="shared" si="7"/>
        <v>0</v>
      </c>
      <c r="F37" s="134">
        <f t="shared" si="4"/>
        <v>0</v>
      </c>
      <c r="G37" s="25">
        <f t="shared" si="0"/>
        <v>0</v>
      </c>
      <c r="H37" s="34">
        <f t="shared" si="1"/>
        <v>0</v>
      </c>
      <c r="I37" s="126">
        <v>0</v>
      </c>
      <c r="J37" s="25">
        <f t="shared" si="2"/>
        <v>0</v>
      </c>
      <c r="K37" s="26">
        <f t="shared" si="3"/>
        <v>0</v>
      </c>
    </row>
    <row r="38" spans="1:11" s="6" customFormat="1" ht="21" customHeight="1" thickBot="1">
      <c r="A38" s="92" t="s">
        <v>20</v>
      </c>
      <c r="B38" s="86" t="s">
        <v>32</v>
      </c>
      <c r="C38" s="142">
        <v>0</v>
      </c>
      <c r="D38" s="88">
        <f t="shared" si="5"/>
        <v>0</v>
      </c>
      <c r="E38" s="89">
        <f t="shared" si="7"/>
        <v>0</v>
      </c>
      <c r="F38" s="129">
        <f t="shared" si="4"/>
        <v>0</v>
      </c>
      <c r="G38" s="88">
        <f t="shared" si="0"/>
        <v>0</v>
      </c>
      <c r="H38" s="89">
        <f t="shared" si="1"/>
        <v>0</v>
      </c>
      <c r="I38" s="139">
        <v>0</v>
      </c>
      <c r="J38" s="88">
        <f t="shared" si="2"/>
        <v>0</v>
      </c>
      <c r="K38" s="107">
        <f t="shared" si="3"/>
        <v>0</v>
      </c>
    </row>
    <row r="39" spans="1:11" s="1" customFormat="1" ht="12.75">
      <c r="A39" s="4"/>
      <c r="B39" s="37" t="s">
        <v>60</v>
      </c>
      <c r="C39" s="140">
        <v>0</v>
      </c>
      <c r="D39" s="17">
        <f t="shared" si="5"/>
        <v>0</v>
      </c>
      <c r="E39" s="29">
        <f t="shared" si="7"/>
        <v>0</v>
      </c>
      <c r="F39" s="132">
        <f t="shared" si="4"/>
        <v>0</v>
      </c>
      <c r="G39" s="17">
        <f t="shared" si="0"/>
        <v>0</v>
      </c>
      <c r="H39" s="29">
        <f t="shared" si="1"/>
        <v>0</v>
      </c>
      <c r="I39" s="132">
        <v>0</v>
      </c>
      <c r="J39" s="17">
        <f t="shared" si="2"/>
        <v>0</v>
      </c>
      <c r="K39" s="18">
        <f t="shared" si="3"/>
        <v>0</v>
      </c>
    </row>
    <row r="40" spans="1:11" s="1" customFormat="1" ht="12.75">
      <c r="A40" s="4"/>
      <c r="B40" s="35" t="s">
        <v>34</v>
      </c>
      <c r="C40" s="141">
        <v>0</v>
      </c>
      <c r="D40" s="11">
        <f t="shared" si="5"/>
        <v>0</v>
      </c>
      <c r="E40" s="30">
        <f t="shared" si="7"/>
        <v>0</v>
      </c>
      <c r="F40" s="126">
        <f t="shared" si="4"/>
        <v>0</v>
      </c>
      <c r="G40" s="11">
        <f t="shared" si="0"/>
        <v>0</v>
      </c>
      <c r="H40" s="30">
        <f t="shared" si="1"/>
        <v>0</v>
      </c>
      <c r="I40" s="126">
        <v>0</v>
      </c>
      <c r="J40" s="11">
        <f t="shared" si="2"/>
        <v>0</v>
      </c>
      <c r="K40" s="12">
        <f t="shared" si="3"/>
        <v>0</v>
      </c>
    </row>
    <row r="41" spans="1:11" s="1" customFormat="1" ht="12.75">
      <c r="A41" s="4"/>
      <c r="B41" s="35" t="s">
        <v>25</v>
      </c>
      <c r="C41" s="141">
        <v>0</v>
      </c>
      <c r="D41" s="11">
        <f t="shared" si="5"/>
        <v>0</v>
      </c>
      <c r="E41" s="30">
        <f t="shared" si="7"/>
        <v>0</v>
      </c>
      <c r="F41" s="126">
        <f t="shared" si="4"/>
        <v>0</v>
      </c>
      <c r="G41" s="11">
        <f t="shared" si="0"/>
        <v>0</v>
      </c>
      <c r="H41" s="30">
        <f t="shared" si="1"/>
        <v>0</v>
      </c>
      <c r="I41" s="126">
        <v>0</v>
      </c>
      <c r="J41" s="11">
        <f t="shared" si="2"/>
        <v>0</v>
      </c>
      <c r="K41" s="12">
        <f t="shared" si="3"/>
        <v>0</v>
      </c>
    </row>
    <row r="42" spans="1:11" s="1" customFormat="1" ht="13.5" thickBot="1">
      <c r="A42" s="5"/>
      <c r="B42" s="35" t="s">
        <v>35</v>
      </c>
      <c r="C42" s="141">
        <v>0</v>
      </c>
      <c r="D42" s="11">
        <f t="shared" si="5"/>
        <v>0</v>
      </c>
      <c r="E42" s="30">
        <f t="shared" si="7"/>
        <v>0</v>
      </c>
      <c r="F42" s="127">
        <f t="shared" si="4"/>
        <v>0</v>
      </c>
      <c r="G42" s="11">
        <f t="shared" si="0"/>
        <v>0</v>
      </c>
      <c r="H42" s="30">
        <f t="shared" si="1"/>
        <v>0</v>
      </c>
      <c r="I42" s="126">
        <v>0</v>
      </c>
      <c r="J42" s="11">
        <f t="shared" si="2"/>
        <v>0</v>
      </c>
      <c r="K42" s="12">
        <f t="shared" si="3"/>
        <v>0</v>
      </c>
    </row>
    <row r="43" spans="1:11" s="6" customFormat="1" ht="28.5" customHeight="1" thickBot="1">
      <c r="A43" s="92" t="s">
        <v>21</v>
      </c>
      <c r="B43" s="86" t="s">
        <v>64</v>
      </c>
      <c r="C43" s="142">
        <v>0</v>
      </c>
      <c r="D43" s="88">
        <f t="shared" si="5"/>
        <v>0</v>
      </c>
      <c r="E43" s="89">
        <f t="shared" si="7"/>
        <v>0</v>
      </c>
      <c r="F43" s="129">
        <f t="shared" si="4"/>
        <v>0</v>
      </c>
      <c r="G43" s="88">
        <f t="shared" si="0"/>
        <v>0</v>
      </c>
      <c r="H43" s="89">
        <f t="shared" si="1"/>
        <v>0</v>
      </c>
      <c r="I43" s="139">
        <v>0</v>
      </c>
      <c r="J43" s="88">
        <f t="shared" si="2"/>
        <v>0</v>
      </c>
      <c r="K43" s="107">
        <f t="shared" si="3"/>
        <v>0</v>
      </c>
    </row>
    <row r="44" spans="1:11" s="1" customFormat="1" ht="27.75" customHeight="1" thickBot="1">
      <c r="A44" s="9"/>
      <c r="B44" s="155" t="s">
        <v>81</v>
      </c>
      <c r="C44" s="140">
        <v>0</v>
      </c>
      <c r="D44" s="17">
        <f t="shared" si="5"/>
        <v>0</v>
      </c>
      <c r="E44" s="29">
        <f t="shared" si="7"/>
        <v>0</v>
      </c>
      <c r="F44" s="137">
        <f t="shared" si="4"/>
        <v>0</v>
      </c>
      <c r="G44" s="17">
        <f t="shared" si="0"/>
        <v>0</v>
      </c>
      <c r="H44" s="29">
        <f t="shared" si="1"/>
        <v>0</v>
      </c>
      <c r="I44" s="132">
        <v>0</v>
      </c>
      <c r="J44" s="17">
        <f t="shared" si="2"/>
        <v>0</v>
      </c>
      <c r="K44" s="18">
        <f t="shared" si="3"/>
        <v>0</v>
      </c>
    </row>
    <row r="45" spans="1:11" s="1" customFormat="1" ht="16.5" customHeight="1" thickBot="1">
      <c r="A45" s="4"/>
      <c r="B45" s="153" t="s">
        <v>79</v>
      </c>
      <c r="C45" s="141">
        <v>0</v>
      </c>
      <c r="D45" s="11">
        <f t="shared" si="5"/>
        <v>0</v>
      </c>
      <c r="E45" s="30">
        <f t="shared" si="7"/>
        <v>0</v>
      </c>
      <c r="F45" s="135">
        <f t="shared" si="4"/>
        <v>0</v>
      </c>
      <c r="G45" s="11">
        <f t="shared" si="0"/>
        <v>0</v>
      </c>
      <c r="H45" s="30">
        <f t="shared" si="1"/>
        <v>0</v>
      </c>
      <c r="I45" s="126">
        <v>0</v>
      </c>
      <c r="J45" s="11">
        <f t="shared" si="2"/>
        <v>0</v>
      </c>
      <c r="K45" s="12">
        <f t="shared" si="3"/>
        <v>0</v>
      </c>
    </row>
    <row r="46" spans="1:11" s="1" customFormat="1" ht="18" customHeight="1" thickBot="1">
      <c r="A46" s="93" t="s">
        <v>77</v>
      </c>
      <c r="B46" s="86" t="s">
        <v>63</v>
      </c>
      <c r="C46" s="142">
        <v>0</v>
      </c>
      <c r="D46" s="88">
        <f t="shared" si="5"/>
        <v>0</v>
      </c>
      <c r="E46" s="89">
        <f t="shared" si="7"/>
        <v>0</v>
      </c>
      <c r="F46" s="129">
        <f t="shared" si="4"/>
        <v>0</v>
      </c>
      <c r="G46" s="88">
        <f>F46*1000/$G$2</f>
        <v>0</v>
      </c>
      <c r="H46" s="89">
        <f t="shared" si="1"/>
        <v>0</v>
      </c>
      <c r="I46" s="139">
        <v>0</v>
      </c>
      <c r="J46" s="88">
        <f>I46*1000/$J$2</f>
        <v>0</v>
      </c>
      <c r="K46" s="91">
        <f t="shared" si="3"/>
        <v>0</v>
      </c>
    </row>
    <row r="47" spans="1:11" s="6" customFormat="1" ht="21" customHeight="1" thickBot="1">
      <c r="A47" s="93" t="s">
        <v>29</v>
      </c>
      <c r="B47" s="86" t="s">
        <v>65</v>
      </c>
      <c r="C47" s="142">
        <v>179</v>
      </c>
      <c r="D47" s="88">
        <f t="shared" si="5"/>
        <v>51.86150948862813</v>
      </c>
      <c r="E47" s="89">
        <f t="shared" si="7"/>
        <v>37.44769874476987</v>
      </c>
      <c r="F47" s="129">
        <f t="shared" si="4"/>
        <v>34</v>
      </c>
      <c r="G47" s="88">
        <f t="shared" si="0"/>
        <v>1.8007043931891005</v>
      </c>
      <c r="H47" s="89">
        <f t="shared" si="1"/>
        <v>1.2767555388659406</v>
      </c>
      <c r="I47" s="139">
        <v>213</v>
      </c>
      <c r="J47" s="88">
        <f t="shared" si="2"/>
        <v>10.45450083439678</v>
      </c>
      <c r="K47" s="91">
        <f t="shared" si="3"/>
        <v>6.781279847182426</v>
      </c>
    </row>
    <row r="48" spans="1:11" s="6" customFormat="1" ht="19.5" customHeight="1" thickBot="1">
      <c r="A48" s="92" t="s">
        <v>30</v>
      </c>
      <c r="B48" s="86" t="s">
        <v>66</v>
      </c>
      <c r="C48" s="142">
        <v>0</v>
      </c>
      <c r="D48" s="88">
        <f t="shared" si="5"/>
        <v>0</v>
      </c>
      <c r="E48" s="89">
        <f t="shared" si="7"/>
        <v>0</v>
      </c>
      <c r="F48" s="129">
        <f t="shared" si="4"/>
        <v>4</v>
      </c>
      <c r="G48" s="88">
        <f t="shared" si="0"/>
        <v>0.21184757566930593</v>
      </c>
      <c r="H48" s="89">
        <f t="shared" si="1"/>
        <v>0.1502065339842283</v>
      </c>
      <c r="I48" s="139">
        <v>4</v>
      </c>
      <c r="J48" s="88">
        <f t="shared" si="2"/>
        <v>0.19632865416707568</v>
      </c>
      <c r="K48" s="91">
        <f t="shared" si="3"/>
        <v>0.1273479783508437</v>
      </c>
    </row>
    <row r="49" spans="1:11" s="1" customFormat="1" ht="15.75" customHeight="1">
      <c r="A49" s="4"/>
      <c r="B49" s="37" t="s">
        <v>67</v>
      </c>
      <c r="C49" s="140">
        <v>0</v>
      </c>
      <c r="D49" s="17">
        <f t="shared" si="5"/>
        <v>0</v>
      </c>
      <c r="E49" s="29" t="e">
        <f aca="true" t="shared" si="8" ref="E49:E57">C49*100/C$58</f>
        <v>#DIV/0!</v>
      </c>
      <c r="F49" s="132">
        <f t="shared" si="4"/>
        <v>4</v>
      </c>
      <c r="G49" s="17">
        <f t="shared" si="0"/>
        <v>0.21184757566930593</v>
      </c>
      <c r="H49" s="29">
        <f t="shared" si="1"/>
        <v>0.1502065339842283</v>
      </c>
      <c r="I49" s="132">
        <v>4</v>
      </c>
      <c r="J49" s="17">
        <f t="shared" si="2"/>
        <v>0.19632865416707568</v>
      </c>
      <c r="K49" s="18">
        <f t="shared" si="3"/>
        <v>0.1273479783508437</v>
      </c>
    </row>
    <row r="50" spans="1:11" s="1" customFormat="1" ht="12.75">
      <c r="A50" s="4"/>
      <c r="B50" s="35" t="s">
        <v>71</v>
      </c>
      <c r="C50" s="141">
        <v>0</v>
      </c>
      <c r="D50" s="11">
        <f t="shared" si="5"/>
        <v>0</v>
      </c>
      <c r="E50" s="30" t="e">
        <f t="shared" si="8"/>
        <v>#DIV/0!</v>
      </c>
      <c r="F50" s="126">
        <f t="shared" si="4"/>
        <v>0</v>
      </c>
      <c r="G50" s="11">
        <f t="shared" si="0"/>
        <v>0</v>
      </c>
      <c r="H50" s="30">
        <f t="shared" si="1"/>
        <v>0</v>
      </c>
      <c r="I50" s="126">
        <v>0</v>
      </c>
      <c r="J50" s="11">
        <f t="shared" si="2"/>
        <v>0</v>
      </c>
      <c r="K50" s="12">
        <f t="shared" si="3"/>
        <v>0</v>
      </c>
    </row>
    <row r="51" spans="1:11" s="1" customFormat="1" ht="15" customHeight="1">
      <c r="A51" s="4"/>
      <c r="B51" s="35" t="s">
        <v>68</v>
      </c>
      <c r="C51" s="141">
        <v>0</v>
      </c>
      <c r="D51" s="11">
        <f t="shared" si="5"/>
        <v>0</v>
      </c>
      <c r="E51" s="30" t="e">
        <f t="shared" si="8"/>
        <v>#DIV/0!</v>
      </c>
      <c r="F51" s="126">
        <f t="shared" si="4"/>
        <v>0</v>
      </c>
      <c r="G51" s="11">
        <f t="shared" si="0"/>
        <v>0</v>
      </c>
      <c r="H51" s="30">
        <f t="shared" si="1"/>
        <v>0</v>
      </c>
      <c r="I51" s="126">
        <v>0</v>
      </c>
      <c r="J51" s="11">
        <f t="shared" si="2"/>
        <v>0</v>
      </c>
      <c r="K51" s="12">
        <f t="shared" si="3"/>
        <v>0</v>
      </c>
    </row>
    <row r="52" spans="1:11" s="1" customFormat="1" ht="12.75">
      <c r="A52" s="4"/>
      <c r="B52" s="35" t="s">
        <v>72</v>
      </c>
      <c r="C52" s="141">
        <v>0</v>
      </c>
      <c r="D52" s="11">
        <f t="shared" si="5"/>
        <v>0</v>
      </c>
      <c r="E52" s="30" t="e">
        <f t="shared" si="8"/>
        <v>#DIV/0!</v>
      </c>
      <c r="F52" s="126">
        <f t="shared" si="4"/>
        <v>0</v>
      </c>
      <c r="G52" s="11">
        <f t="shared" si="0"/>
        <v>0</v>
      </c>
      <c r="H52" s="30">
        <f t="shared" si="1"/>
        <v>0</v>
      </c>
      <c r="I52" s="126">
        <v>0</v>
      </c>
      <c r="J52" s="11">
        <f t="shared" si="2"/>
        <v>0</v>
      </c>
      <c r="K52" s="12">
        <f t="shared" si="3"/>
        <v>0</v>
      </c>
    </row>
    <row r="53" spans="1:11" s="1" customFormat="1" ht="15" customHeight="1">
      <c r="A53" s="4"/>
      <c r="B53" s="35" t="s">
        <v>69</v>
      </c>
      <c r="C53" s="141">
        <v>0</v>
      </c>
      <c r="D53" s="11">
        <f t="shared" si="5"/>
        <v>0</v>
      </c>
      <c r="E53" s="30" t="e">
        <f t="shared" si="8"/>
        <v>#DIV/0!</v>
      </c>
      <c r="F53" s="126">
        <f t="shared" si="4"/>
        <v>0</v>
      </c>
      <c r="G53" s="11">
        <f t="shared" si="0"/>
        <v>0</v>
      </c>
      <c r="H53" s="30">
        <f t="shared" si="1"/>
        <v>0</v>
      </c>
      <c r="I53" s="126">
        <v>0</v>
      </c>
      <c r="J53" s="11">
        <f t="shared" si="2"/>
        <v>0</v>
      </c>
      <c r="K53" s="12">
        <f t="shared" si="3"/>
        <v>0</v>
      </c>
    </row>
    <row r="54" spans="1:11" s="1" customFormat="1" ht="12.75">
      <c r="A54" s="4"/>
      <c r="B54" s="35" t="s">
        <v>73</v>
      </c>
      <c r="C54" s="141">
        <v>0</v>
      </c>
      <c r="D54" s="11">
        <f t="shared" si="5"/>
        <v>0</v>
      </c>
      <c r="E54" s="30" t="e">
        <f t="shared" si="8"/>
        <v>#DIV/0!</v>
      </c>
      <c r="F54" s="126">
        <f t="shared" si="4"/>
        <v>0</v>
      </c>
      <c r="G54" s="11">
        <f t="shared" si="0"/>
        <v>0</v>
      </c>
      <c r="H54" s="30">
        <f t="shared" si="1"/>
        <v>0</v>
      </c>
      <c r="I54" s="126">
        <v>0</v>
      </c>
      <c r="J54" s="11">
        <f t="shared" si="2"/>
        <v>0</v>
      </c>
      <c r="K54" s="12">
        <f t="shared" si="3"/>
        <v>0</v>
      </c>
    </row>
    <row r="55" spans="1:11" s="1" customFormat="1" ht="15.75" customHeight="1">
      <c r="A55" s="4"/>
      <c r="B55" s="35" t="s">
        <v>70</v>
      </c>
      <c r="C55" s="141">
        <v>0</v>
      </c>
      <c r="D55" s="11">
        <f t="shared" si="5"/>
        <v>0</v>
      </c>
      <c r="E55" s="30" t="e">
        <f t="shared" si="8"/>
        <v>#DIV/0!</v>
      </c>
      <c r="F55" s="126">
        <f t="shared" si="4"/>
        <v>0</v>
      </c>
      <c r="G55" s="11">
        <f t="shared" si="0"/>
        <v>0</v>
      </c>
      <c r="H55" s="30">
        <f t="shared" si="1"/>
        <v>0</v>
      </c>
      <c r="I55" s="126">
        <v>0</v>
      </c>
      <c r="J55" s="11">
        <f t="shared" si="2"/>
        <v>0</v>
      </c>
      <c r="K55" s="12">
        <f t="shared" si="3"/>
        <v>0</v>
      </c>
    </row>
    <row r="56" spans="1:11" s="1" customFormat="1" ht="12.75">
      <c r="A56" s="4"/>
      <c r="B56" s="35" t="s">
        <v>74</v>
      </c>
      <c r="C56" s="141">
        <v>0</v>
      </c>
      <c r="D56" s="11">
        <f t="shared" si="5"/>
        <v>0</v>
      </c>
      <c r="E56" s="30" t="e">
        <f t="shared" si="8"/>
        <v>#DIV/0!</v>
      </c>
      <c r="F56" s="126">
        <f t="shared" si="4"/>
        <v>0</v>
      </c>
      <c r="G56" s="11">
        <f t="shared" si="0"/>
        <v>0</v>
      </c>
      <c r="H56" s="30">
        <f t="shared" si="1"/>
        <v>0</v>
      </c>
      <c r="I56" s="126">
        <v>0</v>
      </c>
      <c r="J56" s="11">
        <f t="shared" si="2"/>
        <v>0</v>
      </c>
      <c r="K56" s="12">
        <f t="shared" si="3"/>
        <v>0</v>
      </c>
    </row>
    <row r="57" spans="1:11" s="1" customFormat="1" ht="16.5" customHeight="1" thickBot="1">
      <c r="A57" s="4"/>
      <c r="B57" s="35" t="s">
        <v>33</v>
      </c>
      <c r="C57" s="133">
        <v>0</v>
      </c>
      <c r="D57" s="11">
        <f t="shared" si="5"/>
        <v>0</v>
      </c>
      <c r="E57" s="133" t="e">
        <f t="shared" si="8"/>
        <v>#DIV/0!</v>
      </c>
      <c r="F57" s="133">
        <f t="shared" si="4"/>
        <v>0</v>
      </c>
      <c r="G57" s="11">
        <f t="shared" si="0"/>
        <v>0</v>
      </c>
      <c r="H57" s="30">
        <f t="shared" si="1"/>
        <v>0</v>
      </c>
      <c r="I57" s="126">
        <v>0</v>
      </c>
      <c r="J57" s="11">
        <f t="shared" si="2"/>
        <v>0</v>
      </c>
      <c r="K57" s="12">
        <f t="shared" si="3"/>
        <v>0</v>
      </c>
    </row>
    <row r="58" spans="1:11" s="6" customFormat="1" ht="21" customHeight="1" thickBot="1">
      <c r="A58" s="93" t="s">
        <v>88</v>
      </c>
      <c r="B58" s="86" t="s">
        <v>87</v>
      </c>
      <c r="C58" s="87">
        <v>0</v>
      </c>
      <c r="D58" s="88">
        <f t="shared" si="5"/>
        <v>0</v>
      </c>
      <c r="E58" s="89">
        <f>C58*100/C$61</f>
        <v>0</v>
      </c>
      <c r="F58" s="78">
        <f t="shared" si="4"/>
        <v>228</v>
      </c>
      <c r="G58" s="88">
        <f t="shared" si="0"/>
        <v>12.075311813150439</v>
      </c>
      <c r="H58" s="89">
        <f>F58*100/F$61</f>
        <v>8.561772437101014</v>
      </c>
      <c r="I58" s="139">
        <v>228</v>
      </c>
      <c r="J58" s="88">
        <f t="shared" si="2"/>
        <v>11.190733287523313</v>
      </c>
      <c r="K58" s="91">
        <f>I58*100/I$61</f>
        <v>7.25883476599809</v>
      </c>
    </row>
    <row r="59" spans="1:11" s="1" customFormat="1" ht="12.75">
      <c r="A59" s="4"/>
      <c r="B59" s="37" t="s">
        <v>89</v>
      </c>
      <c r="C59" s="109">
        <v>0</v>
      </c>
      <c r="D59" s="17">
        <f t="shared" si="5"/>
        <v>0</v>
      </c>
      <c r="E59" s="29">
        <f>C59*100/C$61</f>
        <v>0</v>
      </c>
      <c r="F59" s="81">
        <f t="shared" si="4"/>
        <v>228</v>
      </c>
      <c r="G59" s="17">
        <f t="shared" si="0"/>
        <v>12.075311813150439</v>
      </c>
      <c r="H59" s="29">
        <f>F59*100/F$61</f>
        <v>8.561772437101014</v>
      </c>
      <c r="I59" s="132">
        <v>228</v>
      </c>
      <c r="J59" s="17">
        <f t="shared" si="2"/>
        <v>11.190733287523313</v>
      </c>
      <c r="K59" s="18">
        <f>I59*100/I$61</f>
        <v>7.25883476599809</v>
      </c>
    </row>
    <row r="60" spans="1:11" s="1" customFormat="1" ht="13.5" thickBot="1">
      <c r="A60" s="22"/>
      <c r="B60" s="227" t="s">
        <v>90</v>
      </c>
      <c r="C60" s="113">
        <v>0</v>
      </c>
      <c r="D60" s="17">
        <f t="shared" si="5"/>
        <v>0</v>
      </c>
      <c r="E60" s="29">
        <f>C60*100/C$61</f>
        <v>0</v>
      </c>
      <c r="F60" s="81">
        <f t="shared" si="4"/>
        <v>0</v>
      </c>
      <c r="G60" s="17">
        <f t="shared" si="0"/>
        <v>0</v>
      </c>
      <c r="H60" s="29">
        <f>F60*100/F$61</f>
        <v>0</v>
      </c>
      <c r="I60" s="132">
        <v>0</v>
      </c>
      <c r="J60" s="17">
        <f t="shared" si="2"/>
        <v>0</v>
      </c>
      <c r="K60" s="18">
        <f>I60*100/I$61</f>
        <v>0</v>
      </c>
    </row>
    <row r="61" spans="1:11" s="6" customFormat="1" ht="18.75" customHeight="1" thickBot="1">
      <c r="A61" s="154"/>
      <c r="B61" s="138" t="s">
        <v>22</v>
      </c>
      <c r="C61" s="142">
        <f>C48+C47+C46+C43+C38+C34+C33+C32+C27+C22+C18+C17+C16+C14+C13+C11+C10+C8+C5+C58</f>
        <v>478</v>
      </c>
      <c r="D61" s="204">
        <f t="shared" si="5"/>
        <v>138.4905113718673</v>
      </c>
      <c r="E61" s="89"/>
      <c r="F61" s="139">
        <f>F48+F47+F46+F43+F38+F34+F33+F32+F27+F22+F18+F17+F16+F14+F13+F11+F10+F8+F5+F58</f>
        <v>2663</v>
      </c>
      <c r="G61" s="204">
        <f t="shared" si="0"/>
        <v>141.03752350184044</v>
      </c>
      <c r="H61" s="89"/>
      <c r="I61" s="139">
        <f>I48+I47+I46+I43+I38+I34+I33+I32+I27+I22+I18+I17+I16+I14+I13+I11+I10+I8+I5+I58</f>
        <v>3141</v>
      </c>
      <c r="J61" s="204">
        <f t="shared" si="2"/>
        <v>154.1670756846962</v>
      </c>
      <c r="K61" s="91"/>
    </row>
    <row r="64" spans="2:8" ht="12.75">
      <c r="B64" s="257" t="s">
        <v>91</v>
      </c>
      <c r="C64" s="257"/>
      <c r="D64" s="257"/>
      <c r="E64" s="257"/>
      <c r="F64" s="257"/>
      <c r="G64" s="257"/>
      <c r="H64" s="257"/>
    </row>
  </sheetData>
  <sheetProtection/>
  <mergeCells count="3">
    <mergeCell ref="A1:K1"/>
    <mergeCell ref="A3:A4"/>
    <mergeCell ref="B3:B4"/>
  </mergeCells>
  <printOptions horizontalCentered="1"/>
  <pageMargins left="0.75" right="0.75" top="0.4330708661417323" bottom="0.6692913385826772" header="0" footer="0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K61"/>
  <sheetViews>
    <sheetView zoomScalePageLayoutView="0" workbookViewId="0" topLeftCell="A1">
      <pane xSplit="1" ySplit="4" topLeftCell="B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J3" sqref="J3"/>
    </sheetView>
  </sheetViews>
  <sheetFormatPr defaultColWidth="9.00390625" defaultRowHeight="12.75"/>
  <cols>
    <col min="1" max="1" width="6.50390625" style="0" customWidth="1"/>
    <col min="2" max="2" width="50.125" style="10" customWidth="1"/>
    <col min="3" max="3" width="11.125" style="3" hidden="1" customWidth="1"/>
    <col min="4" max="4" width="11.00390625" style="3" hidden="1" customWidth="1"/>
    <col min="5" max="5" width="9.00390625" style="3" hidden="1" customWidth="1"/>
    <col min="6" max="6" width="10.50390625" style="3" hidden="1" customWidth="1"/>
    <col min="7" max="7" width="9.875" style="3" hidden="1" customWidth="1"/>
    <col min="8" max="8" width="8.125" style="3" hidden="1" customWidth="1"/>
    <col min="9" max="9" width="10.625" style="3" customWidth="1"/>
    <col min="10" max="10" width="10.50390625" style="3" customWidth="1"/>
    <col min="11" max="11" width="8.125" style="3" customWidth="1"/>
  </cols>
  <sheetData>
    <row r="1" spans="1:11" ht="18.75" customHeight="1">
      <c r="A1" s="258" t="s">
        <v>95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20.25" customHeight="1" thickBot="1">
      <c r="A2" s="20"/>
      <c r="B2" s="21"/>
      <c r="C2" s="2"/>
      <c r="D2" s="2">
        <v>4314</v>
      </c>
      <c r="F2" s="226"/>
      <c r="G2" s="3">
        <v>28484</v>
      </c>
      <c r="I2" s="226"/>
      <c r="J2" s="2">
        <v>27128</v>
      </c>
      <c r="K2" s="2"/>
    </row>
    <row r="3" spans="1:11" ht="12.75">
      <c r="A3" s="260" t="s">
        <v>24</v>
      </c>
      <c r="B3" s="262" t="s">
        <v>5</v>
      </c>
      <c r="C3" s="124" t="s">
        <v>1</v>
      </c>
      <c r="D3" s="123"/>
      <c r="E3" s="123"/>
      <c r="F3" s="124" t="s">
        <v>2</v>
      </c>
      <c r="G3" s="123"/>
      <c r="H3" s="123"/>
      <c r="I3" s="124" t="s">
        <v>3</v>
      </c>
      <c r="J3" s="123"/>
      <c r="K3" s="125"/>
    </row>
    <row r="4" spans="1:11" ht="33.75" customHeight="1" thickBot="1">
      <c r="A4" s="271"/>
      <c r="B4" s="263"/>
      <c r="C4" s="120" t="s">
        <v>6</v>
      </c>
      <c r="D4" s="118" t="s">
        <v>7</v>
      </c>
      <c r="E4" s="119" t="s">
        <v>8</v>
      </c>
      <c r="F4" s="120" t="s">
        <v>6</v>
      </c>
      <c r="G4" s="118" t="s">
        <v>7</v>
      </c>
      <c r="H4" s="119" t="s">
        <v>8</v>
      </c>
      <c r="I4" s="120" t="s">
        <v>6</v>
      </c>
      <c r="J4" s="118" t="s">
        <v>7</v>
      </c>
      <c r="K4" s="121" t="s">
        <v>8</v>
      </c>
    </row>
    <row r="5" spans="1:11" ht="16.5" customHeight="1" thickBot="1">
      <c r="A5" s="84" t="s">
        <v>9</v>
      </c>
      <c r="B5" s="148" t="s">
        <v>26</v>
      </c>
      <c r="C5" s="139">
        <v>0</v>
      </c>
      <c r="D5" s="88">
        <f aca="true" t="shared" si="0" ref="D5:D61">C5*1000/$D$2</f>
        <v>0</v>
      </c>
      <c r="E5" s="89">
        <f aca="true" t="shared" si="1" ref="E5:E36">C5*100/C$61</f>
        <v>0</v>
      </c>
      <c r="F5" s="129">
        <f>I5-C5</f>
        <v>0</v>
      </c>
      <c r="G5" s="88">
        <f aca="true" t="shared" si="2" ref="G5:G61">F5*1000/$G$2</f>
        <v>0</v>
      </c>
      <c r="H5" s="89">
        <f aca="true" t="shared" si="3" ref="H5:H48">F5*100/F$61</f>
        <v>0</v>
      </c>
      <c r="I5" s="139">
        <v>0</v>
      </c>
      <c r="J5" s="88">
        <f aca="true" t="shared" si="4" ref="J5:J61">I5*1000/$J$2</f>
        <v>0</v>
      </c>
      <c r="K5" s="91">
        <f aca="true" t="shared" si="5" ref="K5:K36">I5*100/I$61</f>
        <v>0</v>
      </c>
    </row>
    <row r="6" spans="1:11" s="1" customFormat="1" ht="12.75" customHeight="1">
      <c r="A6" s="4"/>
      <c r="B6" s="37" t="s">
        <v>36</v>
      </c>
      <c r="C6" s="140">
        <v>0</v>
      </c>
      <c r="D6" s="17">
        <f t="shared" si="0"/>
        <v>0</v>
      </c>
      <c r="E6" s="29">
        <f t="shared" si="1"/>
        <v>0</v>
      </c>
      <c r="F6" s="132"/>
      <c r="G6" s="17">
        <f t="shared" si="2"/>
        <v>0</v>
      </c>
      <c r="H6" s="29">
        <f t="shared" si="3"/>
        <v>0</v>
      </c>
      <c r="I6" s="132">
        <v>0</v>
      </c>
      <c r="J6" s="17">
        <f t="shared" si="4"/>
        <v>0</v>
      </c>
      <c r="K6" s="18">
        <f t="shared" si="5"/>
        <v>0</v>
      </c>
    </row>
    <row r="7" spans="1:11" s="1" customFormat="1" ht="14.25" customHeight="1" thickBot="1">
      <c r="A7" s="4"/>
      <c r="B7" s="36" t="s">
        <v>37</v>
      </c>
      <c r="C7" s="141">
        <v>0</v>
      </c>
      <c r="D7" s="11">
        <f t="shared" si="0"/>
        <v>0</v>
      </c>
      <c r="E7" s="30">
        <f t="shared" si="1"/>
        <v>0</v>
      </c>
      <c r="F7" s="127"/>
      <c r="G7" s="13">
        <f t="shared" si="2"/>
        <v>0</v>
      </c>
      <c r="H7" s="32">
        <f t="shared" si="3"/>
        <v>0</v>
      </c>
      <c r="I7" s="134">
        <v>0</v>
      </c>
      <c r="J7" s="13">
        <f t="shared" si="4"/>
        <v>0</v>
      </c>
      <c r="K7" s="12">
        <f t="shared" si="5"/>
        <v>0</v>
      </c>
    </row>
    <row r="8" spans="1:11" ht="13.5" customHeight="1" thickBot="1">
      <c r="A8" s="84" t="s">
        <v>10</v>
      </c>
      <c r="B8" s="94" t="s">
        <v>38</v>
      </c>
      <c r="C8" s="142">
        <v>0</v>
      </c>
      <c r="D8" s="88">
        <f t="shared" si="0"/>
        <v>0</v>
      </c>
      <c r="E8" s="89">
        <f t="shared" si="1"/>
        <v>0</v>
      </c>
      <c r="F8" s="129">
        <f aca="true" t="shared" si="6" ref="F8:F60">I8-C8</f>
        <v>1</v>
      </c>
      <c r="G8" s="88">
        <f t="shared" si="2"/>
        <v>0.035107428731919674</v>
      </c>
      <c r="H8" s="89">
        <f t="shared" si="3"/>
        <v>0.039619651347068144</v>
      </c>
      <c r="I8" s="139">
        <v>1</v>
      </c>
      <c r="J8" s="88">
        <f t="shared" si="4"/>
        <v>0.03686228251253318</v>
      </c>
      <c r="K8" s="91">
        <f t="shared" si="5"/>
        <v>0.03563791874554526</v>
      </c>
    </row>
    <row r="9" spans="1:11" s="1" customFormat="1" ht="15" customHeight="1" thickBot="1">
      <c r="A9" s="15"/>
      <c r="B9" s="37" t="s">
        <v>39</v>
      </c>
      <c r="C9" s="140">
        <v>0</v>
      </c>
      <c r="D9" s="17">
        <f t="shared" si="0"/>
        <v>0</v>
      </c>
      <c r="E9" s="29">
        <f t="shared" si="1"/>
        <v>0</v>
      </c>
      <c r="F9" s="127">
        <f t="shared" si="6"/>
        <v>0</v>
      </c>
      <c r="G9" s="17">
        <f t="shared" si="2"/>
        <v>0</v>
      </c>
      <c r="H9" s="29">
        <f t="shared" si="3"/>
        <v>0</v>
      </c>
      <c r="I9" s="132">
        <v>0</v>
      </c>
      <c r="J9" s="17">
        <f t="shared" si="4"/>
        <v>0</v>
      </c>
      <c r="K9" s="18">
        <f t="shared" si="5"/>
        <v>0</v>
      </c>
    </row>
    <row r="10" spans="1:11" s="6" customFormat="1" ht="15.75" customHeight="1" thickBot="1">
      <c r="A10" s="85" t="s">
        <v>11</v>
      </c>
      <c r="B10" s="86" t="s">
        <v>40</v>
      </c>
      <c r="C10" s="142">
        <v>0</v>
      </c>
      <c r="D10" s="88">
        <f t="shared" si="0"/>
        <v>0</v>
      </c>
      <c r="E10" s="89">
        <f t="shared" si="1"/>
        <v>0</v>
      </c>
      <c r="F10" s="129">
        <f t="shared" si="6"/>
        <v>0</v>
      </c>
      <c r="G10" s="88">
        <f t="shared" si="2"/>
        <v>0</v>
      </c>
      <c r="H10" s="89">
        <f t="shared" si="3"/>
        <v>0</v>
      </c>
      <c r="I10" s="139">
        <v>0</v>
      </c>
      <c r="J10" s="88">
        <f t="shared" si="4"/>
        <v>0</v>
      </c>
      <c r="K10" s="91">
        <f t="shared" si="5"/>
        <v>0</v>
      </c>
    </row>
    <row r="11" spans="1:11" s="6" customFormat="1" ht="30" customHeight="1" thickBot="1">
      <c r="A11" s="92" t="s">
        <v>12</v>
      </c>
      <c r="B11" s="86" t="s">
        <v>41</v>
      </c>
      <c r="C11" s="142">
        <v>0</v>
      </c>
      <c r="D11" s="88">
        <f t="shared" si="0"/>
        <v>0</v>
      </c>
      <c r="E11" s="89">
        <f t="shared" si="1"/>
        <v>0</v>
      </c>
      <c r="F11" s="129">
        <f t="shared" si="6"/>
        <v>43</v>
      </c>
      <c r="G11" s="88">
        <f t="shared" si="2"/>
        <v>1.509619435472546</v>
      </c>
      <c r="H11" s="89">
        <f t="shared" si="3"/>
        <v>1.7036450079239303</v>
      </c>
      <c r="I11" s="139">
        <v>43</v>
      </c>
      <c r="J11" s="88">
        <f t="shared" si="4"/>
        <v>1.5850781480389267</v>
      </c>
      <c r="K11" s="91">
        <f t="shared" si="5"/>
        <v>1.5324305060584462</v>
      </c>
    </row>
    <row r="12" spans="1:11" s="6" customFormat="1" ht="16.5" customHeight="1" thickBot="1">
      <c r="A12" s="16"/>
      <c r="B12" s="38" t="s">
        <v>78</v>
      </c>
      <c r="C12" s="143">
        <v>0</v>
      </c>
      <c r="D12" s="27">
        <f t="shared" si="0"/>
        <v>0</v>
      </c>
      <c r="E12" s="31">
        <f t="shared" si="1"/>
        <v>0</v>
      </c>
      <c r="F12" s="127">
        <f t="shared" si="6"/>
        <v>43</v>
      </c>
      <c r="G12" s="27">
        <f t="shared" si="2"/>
        <v>1.509619435472546</v>
      </c>
      <c r="H12" s="31">
        <f t="shared" si="3"/>
        <v>1.7036450079239303</v>
      </c>
      <c r="I12" s="127">
        <v>43</v>
      </c>
      <c r="J12" s="27">
        <f t="shared" si="4"/>
        <v>1.5850781480389267</v>
      </c>
      <c r="K12" s="28">
        <f t="shared" si="5"/>
        <v>1.5324305060584462</v>
      </c>
    </row>
    <row r="13" spans="1:11" s="6" customFormat="1" ht="15" customHeight="1" thickBot="1">
      <c r="A13" s="93" t="s">
        <v>13</v>
      </c>
      <c r="B13" s="94" t="s">
        <v>42</v>
      </c>
      <c r="C13" s="156">
        <v>0</v>
      </c>
      <c r="D13" s="96">
        <f t="shared" si="0"/>
        <v>0</v>
      </c>
      <c r="E13" s="97">
        <f t="shared" si="1"/>
        <v>0</v>
      </c>
      <c r="F13" s="129">
        <f t="shared" si="6"/>
        <v>0</v>
      </c>
      <c r="G13" s="96">
        <f t="shared" si="2"/>
        <v>0</v>
      </c>
      <c r="H13" s="97">
        <f t="shared" si="3"/>
        <v>0</v>
      </c>
      <c r="I13" s="157">
        <v>0</v>
      </c>
      <c r="J13" s="96">
        <f t="shared" si="4"/>
        <v>0</v>
      </c>
      <c r="K13" s="98">
        <f t="shared" si="5"/>
        <v>0</v>
      </c>
    </row>
    <row r="14" spans="1:11" s="6" customFormat="1" ht="15.75" customHeight="1" thickBot="1">
      <c r="A14" s="92" t="s">
        <v>14</v>
      </c>
      <c r="B14" s="86" t="s">
        <v>43</v>
      </c>
      <c r="C14" s="142">
        <v>0</v>
      </c>
      <c r="D14" s="88">
        <f t="shared" si="0"/>
        <v>0</v>
      </c>
      <c r="E14" s="89">
        <f t="shared" si="1"/>
        <v>0</v>
      </c>
      <c r="F14" s="129">
        <f t="shared" si="6"/>
        <v>41</v>
      </c>
      <c r="G14" s="88">
        <f t="shared" si="2"/>
        <v>1.4394045780087066</v>
      </c>
      <c r="H14" s="89">
        <f t="shared" si="3"/>
        <v>1.624405705229794</v>
      </c>
      <c r="I14" s="139">
        <v>41</v>
      </c>
      <c r="J14" s="88">
        <f t="shared" si="4"/>
        <v>1.5113535830138602</v>
      </c>
      <c r="K14" s="107">
        <f t="shared" si="5"/>
        <v>1.4611546685673558</v>
      </c>
    </row>
    <row r="15" spans="1:11" s="1" customFormat="1" ht="15.75" customHeight="1" thickBot="1">
      <c r="A15" s="4"/>
      <c r="B15" s="39" t="s">
        <v>44</v>
      </c>
      <c r="C15" s="144">
        <v>0</v>
      </c>
      <c r="D15" s="13">
        <f t="shared" si="0"/>
        <v>0</v>
      </c>
      <c r="E15" s="32">
        <f t="shared" si="1"/>
        <v>0</v>
      </c>
      <c r="F15" s="127">
        <f t="shared" si="6"/>
        <v>0</v>
      </c>
      <c r="G15" s="13">
        <f t="shared" si="2"/>
        <v>0</v>
      </c>
      <c r="H15" s="32">
        <f t="shared" si="3"/>
        <v>0</v>
      </c>
      <c r="I15" s="134">
        <v>0</v>
      </c>
      <c r="J15" s="13">
        <f t="shared" si="4"/>
        <v>0</v>
      </c>
      <c r="K15" s="19">
        <f t="shared" si="5"/>
        <v>0</v>
      </c>
    </row>
    <row r="16" spans="1:11" s="1" customFormat="1" ht="16.5" customHeight="1" thickBot="1">
      <c r="A16" s="99" t="s">
        <v>15</v>
      </c>
      <c r="B16" s="94" t="s">
        <v>27</v>
      </c>
      <c r="C16" s="145">
        <v>0</v>
      </c>
      <c r="D16" s="101">
        <f t="shared" si="0"/>
        <v>0</v>
      </c>
      <c r="E16" s="102">
        <f t="shared" si="1"/>
        <v>0</v>
      </c>
      <c r="F16" s="129">
        <f t="shared" si="6"/>
        <v>0</v>
      </c>
      <c r="G16" s="101">
        <f t="shared" si="2"/>
        <v>0</v>
      </c>
      <c r="H16" s="102">
        <f t="shared" si="3"/>
        <v>0</v>
      </c>
      <c r="I16" s="129">
        <v>0</v>
      </c>
      <c r="J16" s="101">
        <f t="shared" si="4"/>
        <v>0</v>
      </c>
      <c r="K16" s="103">
        <f t="shared" si="5"/>
        <v>0</v>
      </c>
    </row>
    <row r="17" spans="1:11" s="6" customFormat="1" ht="18" customHeight="1" thickBot="1">
      <c r="A17" s="104" t="s">
        <v>16</v>
      </c>
      <c r="B17" s="86" t="s">
        <v>45</v>
      </c>
      <c r="C17" s="142">
        <v>0</v>
      </c>
      <c r="D17" s="88">
        <f t="shared" si="0"/>
        <v>0</v>
      </c>
      <c r="E17" s="89">
        <f t="shared" si="1"/>
        <v>0</v>
      </c>
      <c r="F17" s="131">
        <f t="shared" si="6"/>
        <v>145</v>
      </c>
      <c r="G17" s="88">
        <f t="shared" si="2"/>
        <v>5.0905771661283525</v>
      </c>
      <c r="H17" s="89">
        <f t="shared" si="3"/>
        <v>5.744849445324881</v>
      </c>
      <c r="I17" s="139">
        <v>145</v>
      </c>
      <c r="J17" s="88">
        <f t="shared" si="4"/>
        <v>5.345030964317311</v>
      </c>
      <c r="K17" s="91">
        <f t="shared" si="5"/>
        <v>5.167498218104063</v>
      </c>
    </row>
    <row r="18" spans="1:11" s="6" customFormat="1" ht="18" customHeight="1" thickBot="1">
      <c r="A18" s="92" t="s">
        <v>17</v>
      </c>
      <c r="B18" s="150" t="s">
        <v>46</v>
      </c>
      <c r="C18" s="142">
        <v>0</v>
      </c>
      <c r="D18" s="88">
        <f t="shared" si="0"/>
        <v>0</v>
      </c>
      <c r="E18" s="89">
        <f t="shared" si="1"/>
        <v>0</v>
      </c>
      <c r="F18" s="129">
        <f t="shared" si="6"/>
        <v>683</v>
      </c>
      <c r="G18" s="88">
        <f t="shared" si="2"/>
        <v>23.978373823901137</v>
      </c>
      <c r="H18" s="89">
        <f t="shared" si="3"/>
        <v>27.060221870047542</v>
      </c>
      <c r="I18" s="139">
        <v>683</v>
      </c>
      <c r="J18" s="88">
        <f t="shared" si="4"/>
        <v>25.17693895606016</v>
      </c>
      <c r="K18" s="91">
        <f t="shared" si="5"/>
        <v>24.340698503207413</v>
      </c>
    </row>
    <row r="19" spans="1:11" s="1" customFormat="1" ht="14.25" customHeight="1">
      <c r="A19" s="4"/>
      <c r="B19" s="35" t="s">
        <v>47</v>
      </c>
      <c r="C19" s="140">
        <v>0</v>
      </c>
      <c r="D19" s="17">
        <f t="shared" si="0"/>
        <v>0</v>
      </c>
      <c r="E19" s="29">
        <f t="shared" si="1"/>
        <v>0</v>
      </c>
      <c r="F19" s="132">
        <f t="shared" si="6"/>
        <v>0</v>
      </c>
      <c r="G19" s="17">
        <f t="shared" si="2"/>
        <v>0</v>
      </c>
      <c r="H19" s="29">
        <f t="shared" si="3"/>
        <v>0</v>
      </c>
      <c r="I19" s="132">
        <v>0</v>
      </c>
      <c r="J19" s="17">
        <f t="shared" si="4"/>
        <v>0</v>
      </c>
      <c r="K19" s="18">
        <f t="shared" si="5"/>
        <v>0</v>
      </c>
    </row>
    <row r="20" spans="1:11" s="1" customFormat="1" ht="15.75" customHeight="1">
      <c r="A20" s="4"/>
      <c r="B20" s="35" t="s">
        <v>48</v>
      </c>
      <c r="C20" s="126">
        <v>0</v>
      </c>
      <c r="D20" s="11">
        <f t="shared" si="0"/>
        <v>0</v>
      </c>
      <c r="E20" s="30">
        <f t="shared" si="1"/>
        <v>0</v>
      </c>
      <c r="F20" s="126">
        <f t="shared" si="6"/>
        <v>28</v>
      </c>
      <c r="G20" s="11">
        <f t="shared" si="2"/>
        <v>0.9830080044937509</v>
      </c>
      <c r="H20" s="30">
        <f t="shared" si="3"/>
        <v>1.109350237717908</v>
      </c>
      <c r="I20" s="126">
        <v>28</v>
      </c>
      <c r="J20" s="11">
        <f t="shared" si="4"/>
        <v>1.032143910350929</v>
      </c>
      <c r="K20" s="12">
        <f t="shared" si="5"/>
        <v>0.9978617248752673</v>
      </c>
    </row>
    <row r="21" spans="1:11" s="1" customFormat="1" ht="16.5" customHeight="1" thickBot="1">
      <c r="A21" s="4"/>
      <c r="B21" s="35" t="s">
        <v>49</v>
      </c>
      <c r="C21" s="126">
        <v>0</v>
      </c>
      <c r="D21" s="11">
        <f t="shared" si="0"/>
        <v>0</v>
      </c>
      <c r="E21" s="30">
        <f t="shared" si="1"/>
        <v>0</v>
      </c>
      <c r="F21" s="127">
        <f t="shared" si="6"/>
        <v>246</v>
      </c>
      <c r="G21" s="11">
        <f t="shared" si="2"/>
        <v>8.63642746805224</v>
      </c>
      <c r="H21" s="30">
        <f t="shared" si="3"/>
        <v>9.746434231378764</v>
      </c>
      <c r="I21" s="126">
        <v>246</v>
      </c>
      <c r="J21" s="11">
        <f t="shared" si="4"/>
        <v>9.068121498083162</v>
      </c>
      <c r="K21" s="12">
        <f t="shared" si="5"/>
        <v>8.766928011404135</v>
      </c>
    </row>
    <row r="22" spans="1:11" s="6" customFormat="1" ht="15.75" customHeight="1" thickBot="1">
      <c r="A22" s="92" t="s">
        <v>28</v>
      </c>
      <c r="B22" s="86" t="s">
        <v>50</v>
      </c>
      <c r="C22" s="142">
        <v>235</v>
      </c>
      <c r="D22" s="88">
        <f t="shared" si="0"/>
        <v>54.473806212331944</v>
      </c>
      <c r="E22" s="89">
        <f t="shared" si="1"/>
        <v>83.33333333333333</v>
      </c>
      <c r="F22" s="129">
        <f t="shared" si="6"/>
        <v>401</v>
      </c>
      <c r="G22" s="88">
        <f t="shared" si="2"/>
        <v>14.07807892149979</v>
      </c>
      <c r="H22" s="89">
        <f t="shared" si="3"/>
        <v>15.887480190174326</v>
      </c>
      <c r="I22" s="139">
        <v>636</v>
      </c>
      <c r="J22" s="88">
        <f t="shared" si="4"/>
        <v>23.4444116779711</v>
      </c>
      <c r="K22" s="91">
        <f t="shared" si="5"/>
        <v>22.665716322166787</v>
      </c>
    </row>
    <row r="23" spans="1:11" s="1" customFormat="1" ht="15.75" customHeight="1">
      <c r="A23" s="4"/>
      <c r="B23" s="37" t="s">
        <v>51</v>
      </c>
      <c r="C23" s="140">
        <v>0</v>
      </c>
      <c r="D23" s="17">
        <f t="shared" si="0"/>
        <v>0</v>
      </c>
      <c r="E23" s="29">
        <f t="shared" si="1"/>
        <v>0</v>
      </c>
      <c r="F23" s="132">
        <f t="shared" si="6"/>
        <v>0</v>
      </c>
      <c r="G23" s="17">
        <f t="shared" si="2"/>
        <v>0</v>
      </c>
      <c r="H23" s="29">
        <f t="shared" si="3"/>
        <v>0</v>
      </c>
      <c r="I23" s="132">
        <v>0</v>
      </c>
      <c r="J23" s="17">
        <f t="shared" si="4"/>
        <v>0</v>
      </c>
      <c r="K23" s="18">
        <f t="shared" si="5"/>
        <v>0</v>
      </c>
    </row>
    <row r="24" spans="1:11" s="1" customFormat="1" ht="14.25" customHeight="1">
      <c r="A24" s="4"/>
      <c r="B24" s="35" t="s">
        <v>52</v>
      </c>
      <c r="C24" s="141">
        <v>182</v>
      </c>
      <c r="D24" s="11">
        <f t="shared" si="0"/>
        <v>42.18822438572091</v>
      </c>
      <c r="E24" s="30">
        <f t="shared" si="1"/>
        <v>64.53900709219859</v>
      </c>
      <c r="F24" s="126">
        <f t="shared" si="6"/>
        <v>295</v>
      </c>
      <c r="G24" s="11">
        <f t="shared" si="2"/>
        <v>10.356691475916303</v>
      </c>
      <c r="H24" s="30">
        <f t="shared" si="3"/>
        <v>11.687797147385103</v>
      </c>
      <c r="I24" s="126">
        <v>477</v>
      </c>
      <c r="J24" s="11">
        <f t="shared" si="4"/>
        <v>17.583308758478324</v>
      </c>
      <c r="K24" s="12">
        <f t="shared" si="5"/>
        <v>16.99928724162509</v>
      </c>
    </row>
    <row r="25" spans="1:11" s="1" customFormat="1" ht="15.75" customHeight="1">
      <c r="A25" s="4"/>
      <c r="B25" s="35" t="s">
        <v>84</v>
      </c>
      <c r="C25" s="141">
        <v>0</v>
      </c>
      <c r="D25" s="11">
        <f t="shared" si="0"/>
        <v>0</v>
      </c>
      <c r="E25" s="30">
        <f t="shared" si="1"/>
        <v>0</v>
      </c>
      <c r="F25" s="126">
        <f t="shared" si="6"/>
        <v>34</v>
      </c>
      <c r="G25" s="11">
        <f t="shared" si="2"/>
        <v>1.1936525768852688</v>
      </c>
      <c r="H25" s="30">
        <f t="shared" si="3"/>
        <v>1.3470681458003169</v>
      </c>
      <c r="I25" s="126">
        <v>34</v>
      </c>
      <c r="J25" s="11">
        <f t="shared" si="4"/>
        <v>1.253317605426128</v>
      </c>
      <c r="K25" s="12">
        <f t="shared" si="5"/>
        <v>1.2116892373485388</v>
      </c>
    </row>
    <row r="26" spans="1:11" s="1" customFormat="1" ht="13.5" thickBot="1">
      <c r="A26" s="4"/>
      <c r="B26" s="35" t="s">
        <v>85</v>
      </c>
      <c r="C26" s="141">
        <v>0</v>
      </c>
      <c r="D26" s="11">
        <f t="shared" si="0"/>
        <v>0</v>
      </c>
      <c r="E26" s="30">
        <f t="shared" si="1"/>
        <v>0</v>
      </c>
      <c r="F26" s="127">
        <f t="shared" si="6"/>
        <v>0</v>
      </c>
      <c r="G26" s="11">
        <f t="shared" si="2"/>
        <v>0</v>
      </c>
      <c r="H26" s="30">
        <f t="shared" si="3"/>
        <v>0</v>
      </c>
      <c r="I26" s="126">
        <v>0</v>
      </c>
      <c r="J26" s="11">
        <f t="shared" si="4"/>
        <v>0</v>
      </c>
      <c r="K26" s="12">
        <f t="shared" si="5"/>
        <v>0</v>
      </c>
    </row>
    <row r="27" spans="1:11" s="6" customFormat="1" ht="14.25" customHeight="1" thickBot="1">
      <c r="A27" s="92" t="s">
        <v>18</v>
      </c>
      <c r="B27" s="86" t="s">
        <v>53</v>
      </c>
      <c r="C27" s="142">
        <v>6</v>
      </c>
      <c r="D27" s="88">
        <f t="shared" si="0"/>
        <v>1.3908205841446453</v>
      </c>
      <c r="E27" s="89">
        <f t="shared" si="1"/>
        <v>2.127659574468085</v>
      </c>
      <c r="F27" s="129">
        <f t="shared" si="6"/>
        <v>28</v>
      </c>
      <c r="G27" s="88">
        <f t="shared" si="2"/>
        <v>0.9830080044937509</v>
      </c>
      <c r="H27" s="89">
        <f t="shared" si="3"/>
        <v>1.109350237717908</v>
      </c>
      <c r="I27" s="139">
        <v>34</v>
      </c>
      <c r="J27" s="88">
        <f t="shared" si="4"/>
        <v>1.253317605426128</v>
      </c>
      <c r="K27" s="91">
        <f t="shared" si="5"/>
        <v>1.2116892373485388</v>
      </c>
    </row>
    <row r="28" spans="1:11" s="1" customFormat="1" ht="15" customHeight="1" hidden="1">
      <c r="A28" s="4"/>
      <c r="B28" s="37" t="s">
        <v>54</v>
      </c>
      <c r="C28" s="140"/>
      <c r="D28" s="17">
        <f t="shared" si="0"/>
        <v>0</v>
      </c>
      <c r="E28" s="29">
        <f t="shared" si="1"/>
        <v>0</v>
      </c>
      <c r="F28" s="132">
        <f t="shared" si="6"/>
        <v>0</v>
      </c>
      <c r="G28" s="17">
        <f>F28*1000/$G$2</f>
        <v>0</v>
      </c>
      <c r="H28" s="29">
        <f t="shared" si="3"/>
        <v>0</v>
      </c>
      <c r="I28" s="132"/>
      <c r="J28" s="17">
        <f t="shared" si="4"/>
        <v>0</v>
      </c>
      <c r="K28" s="18">
        <f t="shared" si="5"/>
        <v>0</v>
      </c>
    </row>
    <row r="29" spans="1:11" s="1" customFormat="1" ht="15" customHeight="1" hidden="1">
      <c r="A29" s="4"/>
      <c r="B29" s="35" t="s">
        <v>55</v>
      </c>
      <c r="C29" s="141"/>
      <c r="D29" s="11">
        <f t="shared" si="0"/>
        <v>0</v>
      </c>
      <c r="E29" s="30">
        <f t="shared" si="1"/>
        <v>0</v>
      </c>
      <c r="F29" s="126">
        <f t="shared" si="6"/>
        <v>0</v>
      </c>
      <c r="G29" s="11">
        <f t="shared" si="2"/>
        <v>0</v>
      </c>
      <c r="H29" s="30">
        <f t="shared" si="3"/>
        <v>0</v>
      </c>
      <c r="I29" s="126"/>
      <c r="J29" s="11">
        <f t="shared" si="4"/>
        <v>0</v>
      </c>
      <c r="K29" s="12">
        <f t="shared" si="5"/>
        <v>0</v>
      </c>
    </row>
    <row r="30" spans="1:11" s="1" customFormat="1" ht="12.75" hidden="1">
      <c r="A30" s="4"/>
      <c r="B30" s="35" t="s">
        <v>56</v>
      </c>
      <c r="C30" s="141"/>
      <c r="D30" s="11">
        <f t="shared" si="0"/>
        <v>0</v>
      </c>
      <c r="E30" s="30">
        <f t="shared" si="1"/>
        <v>0</v>
      </c>
      <c r="F30" s="133">
        <f t="shared" si="6"/>
        <v>0</v>
      </c>
      <c r="G30" s="11">
        <f t="shared" si="2"/>
        <v>0</v>
      </c>
      <c r="H30" s="30">
        <f t="shared" si="3"/>
        <v>0</v>
      </c>
      <c r="I30" s="126"/>
      <c r="J30" s="11">
        <f t="shared" si="4"/>
        <v>0</v>
      </c>
      <c r="K30" s="12">
        <f t="shared" si="5"/>
        <v>0</v>
      </c>
    </row>
    <row r="31" spans="1:11" s="1" customFormat="1" ht="18" customHeight="1" hidden="1" thickBot="1">
      <c r="A31" s="5"/>
      <c r="B31" s="35" t="s">
        <v>57</v>
      </c>
      <c r="C31" s="141"/>
      <c r="D31" s="11">
        <f t="shared" si="0"/>
        <v>0</v>
      </c>
      <c r="E31" s="30">
        <f t="shared" si="1"/>
        <v>0</v>
      </c>
      <c r="F31" s="130">
        <f t="shared" si="6"/>
        <v>0</v>
      </c>
      <c r="G31" s="11">
        <f t="shared" si="2"/>
        <v>0</v>
      </c>
      <c r="H31" s="30">
        <f t="shared" si="3"/>
        <v>0</v>
      </c>
      <c r="I31" s="126"/>
      <c r="J31" s="11">
        <f t="shared" si="4"/>
        <v>0</v>
      </c>
      <c r="K31" s="12">
        <f t="shared" si="5"/>
        <v>0</v>
      </c>
    </row>
    <row r="32" spans="1:11" s="1" customFormat="1" ht="16.5" customHeight="1" thickBot="1">
      <c r="A32" s="93" t="s">
        <v>75</v>
      </c>
      <c r="B32" s="86" t="s">
        <v>61</v>
      </c>
      <c r="C32" s="142">
        <v>0</v>
      </c>
      <c r="D32" s="88">
        <f t="shared" si="0"/>
        <v>0</v>
      </c>
      <c r="E32" s="89">
        <f t="shared" si="1"/>
        <v>0</v>
      </c>
      <c r="F32" s="129">
        <f t="shared" si="6"/>
        <v>307</v>
      </c>
      <c r="G32" s="88">
        <f>F32*1000/$G$2</f>
        <v>10.77798062069934</v>
      </c>
      <c r="H32" s="89">
        <f t="shared" si="3"/>
        <v>12.163232963549921</v>
      </c>
      <c r="I32" s="139">
        <v>307</v>
      </c>
      <c r="J32" s="88">
        <f>I32*1000/$J$2</f>
        <v>11.316720731347685</v>
      </c>
      <c r="K32" s="91">
        <f t="shared" si="5"/>
        <v>10.940841054882394</v>
      </c>
    </row>
    <row r="33" spans="1:11" s="1" customFormat="1" ht="27" thickBot="1">
      <c r="A33" s="93" t="s">
        <v>76</v>
      </c>
      <c r="B33" s="86" t="s">
        <v>62</v>
      </c>
      <c r="C33" s="142">
        <v>0</v>
      </c>
      <c r="D33" s="88">
        <f t="shared" si="0"/>
        <v>0</v>
      </c>
      <c r="E33" s="89">
        <f t="shared" si="1"/>
        <v>0</v>
      </c>
      <c r="F33" s="129">
        <f t="shared" si="6"/>
        <v>226</v>
      </c>
      <c r="G33" s="88">
        <f>F33*1000/$G$2</f>
        <v>7.934278893413846</v>
      </c>
      <c r="H33" s="89">
        <f t="shared" si="3"/>
        <v>8.9540412044374</v>
      </c>
      <c r="I33" s="139">
        <v>226</v>
      </c>
      <c r="J33" s="88">
        <f>I33*1000/$J$2</f>
        <v>8.330875847832498</v>
      </c>
      <c r="K33" s="91">
        <f t="shared" si="5"/>
        <v>8.05416963649323</v>
      </c>
    </row>
    <row r="34" spans="1:11" s="6" customFormat="1" ht="21" customHeight="1" thickBot="1">
      <c r="A34" s="92" t="s">
        <v>19</v>
      </c>
      <c r="B34" s="86" t="s">
        <v>58</v>
      </c>
      <c r="C34" s="142">
        <v>5</v>
      </c>
      <c r="D34" s="88">
        <f t="shared" si="0"/>
        <v>1.1590171534538711</v>
      </c>
      <c r="E34" s="89">
        <f t="shared" si="1"/>
        <v>1.7730496453900708</v>
      </c>
      <c r="F34" s="129">
        <f t="shared" si="6"/>
        <v>59</v>
      </c>
      <c r="G34" s="88">
        <f t="shared" si="2"/>
        <v>2.071338295183261</v>
      </c>
      <c r="H34" s="89">
        <f t="shared" si="3"/>
        <v>2.337559429477021</v>
      </c>
      <c r="I34" s="139">
        <v>64</v>
      </c>
      <c r="J34" s="88">
        <f t="shared" si="4"/>
        <v>2.3591860808021234</v>
      </c>
      <c r="K34" s="91">
        <f t="shared" si="5"/>
        <v>2.2808267997148968</v>
      </c>
    </row>
    <row r="35" spans="1:11" s="1" customFormat="1" ht="12.75">
      <c r="A35" s="4"/>
      <c r="B35" s="37" t="s">
        <v>59</v>
      </c>
      <c r="C35" s="140">
        <v>5</v>
      </c>
      <c r="D35" s="23">
        <f t="shared" si="0"/>
        <v>1.1590171534538711</v>
      </c>
      <c r="E35" s="33">
        <f t="shared" si="1"/>
        <v>1.7730496453900708</v>
      </c>
      <c r="F35" s="132">
        <f t="shared" si="6"/>
        <v>59</v>
      </c>
      <c r="G35" s="23">
        <f t="shared" si="2"/>
        <v>2.071338295183261</v>
      </c>
      <c r="H35" s="33">
        <f t="shared" si="3"/>
        <v>2.337559429477021</v>
      </c>
      <c r="I35" s="132">
        <v>64</v>
      </c>
      <c r="J35" s="23">
        <f t="shared" si="4"/>
        <v>2.3591860808021234</v>
      </c>
      <c r="K35" s="24">
        <f t="shared" si="5"/>
        <v>2.2808267997148968</v>
      </c>
    </row>
    <row r="36" spans="1:11" s="1" customFormat="1" ht="13.5" customHeight="1">
      <c r="A36" s="4"/>
      <c r="B36" s="40" t="s">
        <v>31</v>
      </c>
      <c r="C36" s="141">
        <v>5</v>
      </c>
      <c r="D36" s="25">
        <f t="shared" si="0"/>
        <v>1.1590171534538711</v>
      </c>
      <c r="E36" s="34">
        <f t="shared" si="1"/>
        <v>1.7730496453900708</v>
      </c>
      <c r="F36" s="126">
        <f t="shared" si="6"/>
        <v>50</v>
      </c>
      <c r="G36" s="25">
        <f t="shared" si="2"/>
        <v>1.7553714365959836</v>
      </c>
      <c r="H36" s="34">
        <f t="shared" si="3"/>
        <v>1.9809825673534074</v>
      </c>
      <c r="I36" s="126">
        <v>55</v>
      </c>
      <c r="J36" s="25">
        <f t="shared" si="4"/>
        <v>2.0274255381893247</v>
      </c>
      <c r="K36" s="26">
        <f t="shared" si="5"/>
        <v>1.9600855310049894</v>
      </c>
    </row>
    <row r="37" spans="1:11" s="1" customFormat="1" ht="12" customHeight="1" thickBot="1">
      <c r="A37" s="15"/>
      <c r="B37" s="35" t="s">
        <v>83</v>
      </c>
      <c r="C37" s="141">
        <v>0</v>
      </c>
      <c r="D37" s="25">
        <f t="shared" si="0"/>
        <v>0</v>
      </c>
      <c r="E37" s="34">
        <f aca="true" t="shared" si="7" ref="E37:E60">C37*100/C$61</f>
        <v>0</v>
      </c>
      <c r="F37" s="134">
        <f t="shared" si="6"/>
        <v>0</v>
      </c>
      <c r="G37" s="25">
        <f t="shared" si="2"/>
        <v>0</v>
      </c>
      <c r="H37" s="34">
        <f t="shared" si="3"/>
        <v>0</v>
      </c>
      <c r="I37" s="126">
        <v>0</v>
      </c>
      <c r="J37" s="25">
        <f t="shared" si="4"/>
        <v>0</v>
      </c>
      <c r="K37" s="26">
        <f aca="true" t="shared" si="8" ref="K37:K60">I37*100/I$61</f>
        <v>0</v>
      </c>
    </row>
    <row r="38" spans="1:11" s="6" customFormat="1" ht="21" customHeight="1" thickBot="1">
      <c r="A38" s="92" t="s">
        <v>20</v>
      </c>
      <c r="B38" s="86" t="s">
        <v>32</v>
      </c>
      <c r="C38" s="142">
        <v>0</v>
      </c>
      <c r="D38" s="88">
        <f t="shared" si="0"/>
        <v>0</v>
      </c>
      <c r="E38" s="89">
        <f t="shared" si="7"/>
        <v>0</v>
      </c>
      <c r="F38" s="129">
        <f t="shared" si="6"/>
        <v>0</v>
      </c>
      <c r="G38" s="88">
        <f t="shared" si="2"/>
        <v>0</v>
      </c>
      <c r="H38" s="89">
        <f t="shared" si="3"/>
        <v>0</v>
      </c>
      <c r="I38" s="139">
        <v>0</v>
      </c>
      <c r="J38" s="88">
        <f t="shared" si="4"/>
        <v>0</v>
      </c>
      <c r="K38" s="107">
        <f t="shared" si="8"/>
        <v>0</v>
      </c>
    </row>
    <row r="39" spans="1:11" s="1" customFormat="1" ht="12.75">
      <c r="A39" s="4"/>
      <c r="B39" s="37" t="s">
        <v>60</v>
      </c>
      <c r="C39" s="140">
        <v>0</v>
      </c>
      <c r="D39" s="17">
        <f t="shared" si="0"/>
        <v>0</v>
      </c>
      <c r="E39" s="29">
        <f t="shared" si="7"/>
        <v>0</v>
      </c>
      <c r="F39" s="132">
        <f t="shared" si="6"/>
        <v>0</v>
      </c>
      <c r="G39" s="17">
        <f t="shared" si="2"/>
        <v>0</v>
      </c>
      <c r="H39" s="29">
        <f t="shared" si="3"/>
        <v>0</v>
      </c>
      <c r="I39" s="132">
        <v>0</v>
      </c>
      <c r="J39" s="17">
        <f t="shared" si="4"/>
        <v>0</v>
      </c>
      <c r="K39" s="18">
        <f t="shared" si="8"/>
        <v>0</v>
      </c>
    </row>
    <row r="40" spans="1:11" s="1" customFormat="1" ht="12.75">
      <c r="A40" s="4"/>
      <c r="B40" s="35" t="s">
        <v>34</v>
      </c>
      <c r="C40" s="141">
        <v>0</v>
      </c>
      <c r="D40" s="11">
        <f t="shared" si="0"/>
        <v>0</v>
      </c>
      <c r="E40" s="30">
        <f t="shared" si="7"/>
        <v>0</v>
      </c>
      <c r="F40" s="126">
        <f t="shared" si="6"/>
        <v>0</v>
      </c>
      <c r="G40" s="11">
        <f t="shared" si="2"/>
        <v>0</v>
      </c>
      <c r="H40" s="30">
        <f t="shared" si="3"/>
        <v>0</v>
      </c>
      <c r="I40" s="126">
        <v>0</v>
      </c>
      <c r="J40" s="11">
        <f t="shared" si="4"/>
        <v>0</v>
      </c>
      <c r="K40" s="12">
        <f t="shared" si="8"/>
        <v>0</v>
      </c>
    </row>
    <row r="41" spans="1:11" s="1" customFormat="1" ht="12.75">
      <c r="A41" s="4"/>
      <c r="B41" s="35" t="s">
        <v>25</v>
      </c>
      <c r="C41" s="141">
        <v>0</v>
      </c>
      <c r="D41" s="11">
        <f t="shared" si="0"/>
        <v>0</v>
      </c>
      <c r="E41" s="30">
        <f t="shared" si="7"/>
        <v>0</v>
      </c>
      <c r="F41" s="126">
        <f t="shared" si="6"/>
        <v>0</v>
      </c>
      <c r="G41" s="11">
        <f t="shared" si="2"/>
        <v>0</v>
      </c>
      <c r="H41" s="30">
        <f t="shared" si="3"/>
        <v>0</v>
      </c>
      <c r="I41" s="126">
        <v>0</v>
      </c>
      <c r="J41" s="11">
        <f t="shared" si="4"/>
        <v>0</v>
      </c>
      <c r="K41" s="12">
        <f t="shared" si="8"/>
        <v>0</v>
      </c>
    </row>
    <row r="42" spans="1:11" s="1" customFormat="1" ht="13.5" thickBot="1">
      <c r="A42" s="5"/>
      <c r="B42" s="35" t="s">
        <v>35</v>
      </c>
      <c r="C42" s="141">
        <v>0</v>
      </c>
      <c r="D42" s="11">
        <f t="shared" si="0"/>
        <v>0</v>
      </c>
      <c r="E42" s="30">
        <f t="shared" si="7"/>
        <v>0</v>
      </c>
      <c r="F42" s="127">
        <f t="shared" si="6"/>
        <v>0</v>
      </c>
      <c r="G42" s="11">
        <f t="shared" si="2"/>
        <v>0</v>
      </c>
      <c r="H42" s="30">
        <f t="shared" si="3"/>
        <v>0</v>
      </c>
      <c r="I42" s="126">
        <v>0</v>
      </c>
      <c r="J42" s="11">
        <f t="shared" si="4"/>
        <v>0</v>
      </c>
      <c r="K42" s="12">
        <f t="shared" si="8"/>
        <v>0</v>
      </c>
    </row>
    <row r="43" spans="1:11" s="6" customFormat="1" ht="23.25" customHeight="1" thickBot="1">
      <c r="A43" s="92" t="s">
        <v>21</v>
      </c>
      <c r="B43" s="86" t="s">
        <v>64</v>
      </c>
      <c r="C43" s="142">
        <v>0</v>
      </c>
      <c r="D43" s="88">
        <f t="shared" si="0"/>
        <v>0</v>
      </c>
      <c r="E43" s="89">
        <f t="shared" si="7"/>
        <v>0</v>
      </c>
      <c r="F43" s="129">
        <f t="shared" si="6"/>
        <v>0</v>
      </c>
      <c r="G43" s="88">
        <f t="shared" si="2"/>
        <v>0</v>
      </c>
      <c r="H43" s="89">
        <f t="shared" si="3"/>
        <v>0</v>
      </c>
      <c r="I43" s="139">
        <v>0</v>
      </c>
      <c r="J43" s="88">
        <f t="shared" si="4"/>
        <v>0</v>
      </c>
      <c r="K43" s="107">
        <f t="shared" si="8"/>
        <v>0</v>
      </c>
    </row>
    <row r="44" spans="1:11" s="1" customFormat="1" ht="33.75" customHeight="1" thickBot="1">
      <c r="A44" s="9"/>
      <c r="B44" s="155" t="s">
        <v>81</v>
      </c>
      <c r="C44" s="140">
        <v>0</v>
      </c>
      <c r="D44" s="17">
        <f t="shared" si="0"/>
        <v>0</v>
      </c>
      <c r="E44" s="29">
        <f t="shared" si="7"/>
        <v>0</v>
      </c>
      <c r="F44" s="137">
        <f t="shared" si="6"/>
        <v>0</v>
      </c>
      <c r="G44" s="17">
        <f t="shared" si="2"/>
        <v>0</v>
      </c>
      <c r="H44" s="29">
        <f t="shared" si="3"/>
        <v>0</v>
      </c>
      <c r="I44" s="132">
        <v>0</v>
      </c>
      <c r="J44" s="17">
        <f t="shared" si="4"/>
        <v>0</v>
      </c>
      <c r="K44" s="18">
        <f t="shared" si="8"/>
        <v>0</v>
      </c>
    </row>
    <row r="45" spans="1:11" s="1" customFormat="1" ht="16.5" customHeight="1" thickBot="1">
      <c r="A45" s="4"/>
      <c r="B45" s="153" t="s">
        <v>79</v>
      </c>
      <c r="C45" s="141">
        <v>0</v>
      </c>
      <c r="D45" s="11">
        <f t="shared" si="0"/>
        <v>0</v>
      </c>
      <c r="E45" s="30">
        <f t="shared" si="7"/>
        <v>0</v>
      </c>
      <c r="F45" s="135">
        <f t="shared" si="6"/>
        <v>0</v>
      </c>
      <c r="G45" s="11">
        <f t="shared" si="2"/>
        <v>0</v>
      </c>
      <c r="H45" s="30">
        <f t="shared" si="3"/>
        <v>0</v>
      </c>
      <c r="I45" s="126">
        <v>0</v>
      </c>
      <c r="J45" s="11">
        <f t="shared" si="4"/>
        <v>0</v>
      </c>
      <c r="K45" s="12">
        <f t="shared" si="8"/>
        <v>0</v>
      </c>
    </row>
    <row r="46" spans="1:11" s="1" customFormat="1" ht="18" customHeight="1" thickBot="1">
      <c r="A46" s="93" t="s">
        <v>77</v>
      </c>
      <c r="B46" s="86" t="s">
        <v>63</v>
      </c>
      <c r="C46" s="142">
        <v>0</v>
      </c>
      <c r="D46" s="88">
        <f t="shared" si="0"/>
        <v>0</v>
      </c>
      <c r="E46" s="89">
        <f t="shared" si="7"/>
        <v>0</v>
      </c>
      <c r="F46" s="129">
        <f t="shared" si="6"/>
        <v>0</v>
      </c>
      <c r="G46" s="88">
        <f>F46*1000/$G$2</f>
        <v>0</v>
      </c>
      <c r="H46" s="89">
        <f t="shared" si="3"/>
        <v>0</v>
      </c>
      <c r="I46" s="139">
        <v>0</v>
      </c>
      <c r="J46" s="88">
        <f>I46*1000/$J$2</f>
        <v>0</v>
      </c>
      <c r="K46" s="91">
        <f t="shared" si="8"/>
        <v>0</v>
      </c>
    </row>
    <row r="47" spans="1:11" s="6" customFormat="1" ht="21" customHeight="1" thickBot="1">
      <c r="A47" s="93" t="s">
        <v>29</v>
      </c>
      <c r="B47" s="86" t="s">
        <v>65</v>
      </c>
      <c r="C47" s="142">
        <v>12</v>
      </c>
      <c r="D47" s="88">
        <f t="shared" si="0"/>
        <v>2.7816411682892905</v>
      </c>
      <c r="E47" s="89">
        <f t="shared" si="7"/>
        <v>4.25531914893617</v>
      </c>
      <c r="F47" s="129">
        <f t="shared" si="6"/>
        <v>30</v>
      </c>
      <c r="G47" s="88">
        <f t="shared" si="2"/>
        <v>1.0532228619575903</v>
      </c>
      <c r="H47" s="89">
        <f t="shared" si="3"/>
        <v>1.1885895404120443</v>
      </c>
      <c r="I47" s="139">
        <v>42</v>
      </c>
      <c r="J47" s="88">
        <f t="shared" si="4"/>
        <v>1.5482158655263933</v>
      </c>
      <c r="K47" s="91">
        <f t="shared" si="8"/>
        <v>1.4967925873129009</v>
      </c>
    </row>
    <row r="48" spans="1:11" s="6" customFormat="1" ht="19.5" customHeight="1" thickBot="1">
      <c r="A48" s="92" t="s">
        <v>30</v>
      </c>
      <c r="B48" s="86" t="s">
        <v>66</v>
      </c>
      <c r="C48" s="142">
        <v>0</v>
      </c>
      <c r="D48" s="88">
        <f t="shared" si="0"/>
        <v>0</v>
      </c>
      <c r="E48" s="89">
        <f t="shared" si="7"/>
        <v>0</v>
      </c>
      <c r="F48" s="129">
        <f t="shared" si="6"/>
        <v>10</v>
      </c>
      <c r="G48" s="88">
        <f t="shared" si="2"/>
        <v>0.35107428731919677</v>
      </c>
      <c r="H48" s="89">
        <f t="shared" si="3"/>
        <v>0.39619651347068147</v>
      </c>
      <c r="I48" s="139">
        <v>10</v>
      </c>
      <c r="J48" s="88">
        <f t="shared" si="4"/>
        <v>0.3686228251253318</v>
      </c>
      <c r="K48" s="91">
        <f t="shared" si="8"/>
        <v>0.3563791874554526</v>
      </c>
    </row>
    <row r="49" spans="1:11" s="1" customFormat="1" ht="17.25" customHeight="1">
      <c r="A49" s="4"/>
      <c r="B49" s="37" t="s">
        <v>67</v>
      </c>
      <c r="C49" s="140">
        <v>0</v>
      </c>
      <c r="D49" s="17">
        <f t="shared" si="0"/>
        <v>0</v>
      </c>
      <c r="E49" s="29">
        <f t="shared" si="7"/>
        <v>0</v>
      </c>
      <c r="F49" s="132">
        <f t="shared" si="6"/>
        <v>10</v>
      </c>
      <c r="G49" s="17">
        <f t="shared" si="2"/>
        <v>0.35107428731919677</v>
      </c>
      <c r="H49" s="29">
        <f aca="true" t="shared" si="9" ref="H49:H57">F49*100/F$58</f>
        <v>1.8181818181818181</v>
      </c>
      <c r="I49" s="132">
        <v>10</v>
      </c>
      <c r="J49" s="17">
        <f t="shared" si="4"/>
        <v>0.3686228251253318</v>
      </c>
      <c r="K49" s="18">
        <f t="shared" si="8"/>
        <v>0.3563791874554526</v>
      </c>
    </row>
    <row r="50" spans="1:11" s="1" customFormat="1" ht="12.75">
      <c r="A50" s="4"/>
      <c r="B50" s="35" t="s">
        <v>71</v>
      </c>
      <c r="C50" s="141">
        <v>0</v>
      </c>
      <c r="D50" s="11">
        <f t="shared" si="0"/>
        <v>0</v>
      </c>
      <c r="E50" s="30">
        <f t="shared" si="7"/>
        <v>0</v>
      </c>
      <c r="F50" s="126">
        <f t="shared" si="6"/>
        <v>0</v>
      </c>
      <c r="G50" s="11">
        <f t="shared" si="2"/>
        <v>0</v>
      </c>
      <c r="H50" s="30">
        <f t="shared" si="9"/>
        <v>0</v>
      </c>
      <c r="I50" s="126">
        <v>0</v>
      </c>
      <c r="J50" s="11">
        <f t="shared" si="4"/>
        <v>0</v>
      </c>
      <c r="K50" s="12">
        <f t="shared" si="8"/>
        <v>0</v>
      </c>
    </row>
    <row r="51" spans="1:11" s="1" customFormat="1" ht="15.75" customHeight="1">
      <c r="A51" s="4"/>
      <c r="B51" s="35" t="s">
        <v>68</v>
      </c>
      <c r="C51" s="141">
        <v>0</v>
      </c>
      <c r="D51" s="11">
        <f t="shared" si="0"/>
        <v>0</v>
      </c>
      <c r="E51" s="30">
        <f t="shared" si="7"/>
        <v>0</v>
      </c>
      <c r="F51" s="126">
        <f t="shared" si="6"/>
        <v>0</v>
      </c>
      <c r="G51" s="11">
        <f t="shared" si="2"/>
        <v>0</v>
      </c>
      <c r="H51" s="30">
        <f t="shared" si="9"/>
        <v>0</v>
      </c>
      <c r="I51" s="126">
        <v>0</v>
      </c>
      <c r="J51" s="11">
        <f t="shared" si="4"/>
        <v>0</v>
      </c>
      <c r="K51" s="12">
        <f t="shared" si="8"/>
        <v>0</v>
      </c>
    </row>
    <row r="52" spans="1:11" s="1" customFormat="1" ht="12.75">
      <c r="A52" s="4"/>
      <c r="B52" s="35" t="s">
        <v>72</v>
      </c>
      <c r="C52" s="141">
        <v>0</v>
      </c>
      <c r="D52" s="11">
        <f t="shared" si="0"/>
        <v>0</v>
      </c>
      <c r="E52" s="30">
        <f t="shared" si="7"/>
        <v>0</v>
      </c>
      <c r="F52" s="126">
        <f t="shared" si="6"/>
        <v>0</v>
      </c>
      <c r="G52" s="11">
        <f t="shared" si="2"/>
        <v>0</v>
      </c>
      <c r="H52" s="30">
        <f t="shared" si="9"/>
        <v>0</v>
      </c>
      <c r="I52" s="126">
        <v>0</v>
      </c>
      <c r="J52" s="11">
        <f t="shared" si="4"/>
        <v>0</v>
      </c>
      <c r="K52" s="12">
        <f t="shared" si="8"/>
        <v>0</v>
      </c>
    </row>
    <row r="53" spans="1:11" s="1" customFormat="1" ht="16.5" customHeight="1">
      <c r="A53" s="4"/>
      <c r="B53" s="35" t="s">
        <v>69</v>
      </c>
      <c r="C53" s="141">
        <v>0</v>
      </c>
      <c r="D53" s="11">
        <f t="shared" si="0"/>
        <v>0</v>
      </c>
      <c r="E53" s="30">
        <f t="shared" si="7"/>
        <v>0</v>
      </c>
      <c r="F53" s="126">
        <f t="shared" si="6"/>
        <v>0</v>
      </c>
      <c r="G53" s="11">
        <f t="shared" si="2"/>
        <v>0</v>
      </c>
      <c r="H53" s="30">
        <f t="shared" si="9"/>
        <v>0</v>
      </c>
      <c r="I53" s="126">
        <v>0</v>
      </c>
      <c r="J53" s="11">
        <f t="shared" si="4"/>
        <v>0</v>
      </c>
      <c r="K53" s="12">
        <f t="shared" si="8"/>
        <v>0</v>
      </c>
    </row>
    <row r="54" spans="1:11" s="1" customFormat="1" ht="12" customHeight="1">
      <c r="A54" s="4"/>
      <c r="B54" s="35" t="s">
        <v>73</v>
      </c>
      <c r="C54" s="141">
        <v>0</v>
      </c>
      <c r="D54" s="11">
        <f t="shared" si="0"/>
        <v>0</v>
      </c>
      <c r="E54" s="30">
        <f t="shared" si="7"/>
        <v>0</v>
      </c>
      <c r="F54" s="126">
        <f t="shared" si="6"/>
        <v>0</v>
      </c>
      <c r="G54" s="11">
        <f t="shared" si="2"/>
        <v>0</v>
      </c>
      <c r="H54" s="30">
        <f t="shared" si="9"/>
        <v>0</v>
      </c>
      <c r="I54" s="126">
        <v>0</v>
      </c>
      <c r="J54" s="11">
        <f t="shared" si="4"/>
        <v>0</v>
      </c>
      <c r="K54" s="12">
        <f t="shared" si="8"/>
        <v>0</v>
      </c>
    </row>
    <row r="55" spans="1:11" s="1" customFormat="1" ht="16.5" customHeight="1">
      <c r="A55" s="4"/>
      <c r="B55" s="35" t="s">
        <v>70</v>
      </c>
      <c r="C55" s="141">
        <v>0</v>
      </c>
      <c r="D55" s="11">
        <f t="shared" si="0"/>
        <v>0</v>
      </c>
      <c r="E55" s="30">
        <f t="shared" si="7"/>
        <v>0</v>
      </c>
      <c r="F55" s="126">
        <f t="shared" si="6"/>
        <v>0</v>
      </c>
      <c r="G55" s="11">
        <f t="shared" si="2"/>
        <v>0</v>
      </c>
      <c r="H55" s="30">
        <f t="shared" si="9"/>
        <v>0</v>
      </c>
      <c r="I55" s="126">
        <v>0</v>
      </c>
      <c r="J55" s="11">
        <f t="shared" si="4"/>
        <v>0</v>
      </c>
      <c r="K55" s="12">
        <f t="shared" si="8"/>
        <v>0</v>
      </c>
    </row>
    <row r="56" spans="1:11" s="1" customFormat="1" ht="12.75">
      <c r="A56" s="4"/>
      <c r="B56" s="35" t="s">
        <v>74</v>
      </c>
      <c r="C56" s="141">
        <v>0</v>
      </c>
      <c r="D56" s="11">
        <f t="shared" si="0"/>
        <v>0</v>
      </c>
      <c r="E56" s="30">
        <f t="shared" si="7"/>
        <v>0</v>
      </c>
      <c r="F56" s="126">
        <f t="shared" si="6"/>
        <v>0</v>
      </c>
      <c r="G56" s="11">
        <f t="shared" si="2"/>
        <v>0</v>
      </c>
      <c r="H56" s="30">
        <f t="shared" si="9"/>
        <v>0</v>
      </c>
      <c r="I56" s="126">
        <v>0</v>
      </c>
      <c r="J56" s="11">
        <f t="shared" si="4"/>
        <v>0</v>
      </c>
      <c r="K56" s="12">
        <f t="shared" si="8"/>
        <v>0</v>
      </c>
    </row>
    <row r="57" spans="1:11" s="1" customFormat="1" ht="13.5" thickBot="1">
      <c r="A57" s="4"/>
      <c r="B57" s="35" t="s">
        <v>33</v>
      </c>
      <c r="C57" s="146">
        <v>0</v>
      </c>
      <c r="D57" s="11">
        <f t="shared" si="0"/>
        <v>0</v>
      </c>
      <c r="E57" s="30">
        <f t="shared" si="7"/>
        <v>0</v>
      </c>
      <c r="F57" s="133">
        <f t="shared" si="6"/>
        <v>0</v>
      </c>
      <c r="G57" s="11">
        <f t="shared" si="2"/>
        <v>0</v>
      </c>
      <c r="H57" s="30">
        <f t="shared" si="9"/>
        <v>0</v>
      </c>
      <c r="I57" s="126">
        <v>0</v>
      </c>
      <c r="J57" s="11">
        <f t="shared" si="4"/>
        <v>0</v>
      </c>
      <c r="K57" s="12">
        <f t="shared" si="8"/>
        <v>0</v>
      </c>
    </row>
    <row r="58" spans="1:11" s="6" customFormat="1" ht="21" customHeight="1" thickBot="1">
      <c r="A58" s="93" t="s">
        <v>88</v>
      </c>
      <c r="B58" s="86" t="s">
        <v>87</v>
      </c>
      <c r="C58" s="87">
        <v>24</v>
      </c>
      <c r="D58" s="88">
        <f t="shared" si="0"/>
        <v>5.563282336578581</v>
      </c>
      <c r="E58" s="89">
        <f t="shared" si="7"/>
        <v>8.51063829787234</v>
      </c>
      <c r="F58" s="78">
        <f t="shared" si="6"/>
        <v>550</v>
      </c>
      <c r="G58" s="88">
        <f t="shared" si="2"/>
        <v>19.30908580255582</v>
      </c>
      <c r="H58" s="89">
        <f>F58*100/F$61</f>
        <v>21.79080824088748</v>
      </c>
      <c r="I58" s="139">
        <v>574</v>
      </c>
      <c r="J58" s="88">
        <f t="shared" si="4"/>
        <v>21.158950162194042</v>
      </c>
      <c r="K58" s="91">
        <f t="shared" si="8"/>
        <v>20.45616535994298</v>
      </c>
    </row>
    <row r="59" spans="1:11" s="1" customFormat="1" ht="12.75">
      <c r="A59" s="4"/>
      <c r="B59" s="37" t="s">
        <v>89</v>
      </c>
      <c r="C59" s="109">
        <v>24</v>
      </c>
      <c r="D59" s="17">
        <f t="shared" si="0"/>
        <v>5.563282336578581</v>
      </c>
      <c r="E59" s="29">
        <f t="shared" si="7"/>
        <v>8.51063829787234</v>
      </c>
      <c r="F59" s="81">
        <f t="shared" si="6"/>
        <v>550</v>
      </c>
      <c r="G59" s="17">
        <f t="shared" si="2"/>
        <v>19.30908580255582</v>
      </c>
      <c r="H59" s="29">
        <f>F59*100/F$61</f>
        <v>21.79080824088748</v>
      </c>
      <c r="I59" s="132">
        <v>574</v>
      </c>
      <c r="J59" s="17">
        <f t="shared" si="4"/>
        <v>21.158950162194042</v>
      </c>
      <c r="K59" s="18">
        <f t="shared" si="8"/>
        <v>20.45616535994298</v>
      </c>
    </row>
    <row r="60" spans="1:11" s="1" customFormat="1" ht="13.5" thickBot="1">
      <c r="A60" s="22"/>
      <c r="B60" s="227" t="s">
        <v>90</v>
      </c>
      <c r="C60" s="113">
        <v>0</v>
      </c>
      <c r="D60" s="17">
        <f t="shared" si="0"/>
        <v>0</v>
      </c>
      <c r="E60" s="29">
        <f t="shared" si="7"/>
        <v>0</v>
      </c>
      <c r="F60" s="81">
        <f t="shared" si="6"/>
        <v>0</v>
      </c>
      <c r="G60" s="17">
        <f t="shared" si="2"/>
        <v>0</v>
      </c>
      <c r="H60" s="29">
        <f>F60*100/F$61</f>
        <v>0</v>
      </c>
      <c r="I60" s="132">
        <v>0</v>
      </c>
      <c r="J60" s="17">
        <f t="shared" si="4"/>
        <v>0</v>
      </c>
      <c r="K60" s="18">
        <f t="shared" si="8"/>
        <v>0</v>
      </c>
    </row>
    <row r="61" spans="1:11" s="6" customFormat="1" ht="18.75" customHeight="1" thickBot="1">
      <c r="A61" s="154"/>
      <c r="B61" s="138" t="s">
        <v>22</v>
      </c>
      <c r="C61" s="142">
        <f>C48+C47+C46+C43+C38+C34+C33+C32+C27+C22+C18+C17+C16+C14+C13+C11+C10+C8+C5+C58</f>
        <v>282</v>
      </c>
      <c r="D61" s="204">
        <f t="shared" si="0"/>
        <v>65.36856745479832</v>
      </c>
      <c r="E61" s="89"/>
      <c r="F61" s="139">
        <f>F48+F47+F46+F43+F38+F34+F33+F32+F27+F22+F18+F17+F16+F14+F13+F11+F10+F8+F5+F58</f>
        <v>2524</v>
      </c>
      <c r="G61" s="204">
        <f t="shared" si="2"/>
        <v>88.61115011936526</v>
      </c>
      <c r="H61" s="89"/>
      <c r="I61" s="139">
        <f>I48+I47+I46+I43+I38+I34+I33+I32+I27+I22+I18+I17+I16+I14+I13+I11+I10+I8+I5+I58</f>
        <v>2806</v>
      </c>
      <c r="J61" s="204">
        <f t="shared" si="4"/>
        <v>103.4355647301681</v>
      </c>
      <c r="K61" s="91"/>
    </row>
  </sheetData>
  <sheetProtection/>
  <mergeCells count="3"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61"/>
  <sheetViews>
    <sheetView showZeros="0" zoomScale="90" zoomScaleNormal="90" zoomScalePageLayoutView="0" workbookViewId="0" topLeftCell="A1">
      <pane ySplit="4" topLeftCell="A5" activePane="bottomLeft" state="frozen"/>
      <selection pane="topLeft" activeCell="C7" sqref="C7"/>
      <selection pane="bottomLeft" activeCell="D2" sqref="D2:J2"/>
    </sheetView>
  </sheetViews>
  <sheetFormatPr defaultColWidth="9.00390625" defaultRowHeight="12.75"/>
  <cols>
    <col min="1" max="1" width="5.50390625" style="0" customWidth="1"/>
    <col min="2" max="2" width="49.625" style="0" customWidth="1"/>
    <col min="3" max="3" width="10.375" style="0" customWidth="1"/>
    <col min="4" max="4" width="11.00390625" style="0" customWidth="1"/>
    <col min="5" max="5" width="8.50390625" style="0" customWidth="1"/>
    <col min="6" max="6" width="10.125" style="0" customWidth="1"/>
    <col min="7" max="7" width="10.50390625" style="0" customWidth="1"/>
    <col min="8" max="8" width="8.50390625" style="0" customWidth="1"/>
    <col min="9" max="9" width="9.375" style="0" customWidth="1"/>
    <col min="10" max="10" width="10.50390625" style="0" customWidth="1"/>
    <col min="11" max="11" width="8.125" style="0" customWidth="1"/>
  </cols>
  <sheetData>
    <row r="1" spans="1:11" ht="37.5" customHeight="1">
      <c r="A1" s="274" t="s">
        <v>96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2:11" s="6" customFormat="1" ht="24" customHeight="1" thickBot="1">
      <c r="B2" s="202"/>
      <c r="C2" s="202"/>
      <c r="D2" s="224">
        <v>31024</v>
      </c>
      <c r="E2" s="225"/>
      <c r="F2" s="225"/>
      <c r="G2" s="224">
        <v>174190</v>
      </c>
      <c r="H2" s="2"/>
      <c r="I2" s="2"/>
      <c r="J2" s="224">
        <v>205214</v>
      </c>
      <c r="K2" s="202"/>
    </row>
    <row r="3" spans="1:11" ht="14.25" customHeight="1">
      <c r="A3" s="49" t="s">
        <v>0</v>
      </c>
      <c r="B3" s="272" t="s">
        <v>5</v>
      </c>
      <c r="C3" s="170" t="s">
        <v>1</v>
      </c>
      <c r="D3" s="171"/>
      <c r="E3" s="171"/>
      <c r="F3" s="170" t="s">
        <v>2</v>
      </c>
      <c r="G3" s="171"/>
      <c r="H3" s="171"/>
      <c r="I3" s="170" t="s">
        <v>3</v>
      </c>
      <c r="J3" s="171"/>
      <c r="K3" s="172"/>
    </row>
    <row r="4" spans="1:11" ht="34.5" customHeight="1" thickBot="1">
      <c r="A4" s="50" t="s">
        <v>4</v>
      </c>
      <c r="B4" s="273"/>
      <c r="C4" s="173" t="s">
        <v>6</v>
      </c>
      <c r="D4" s="174" t="s">
        <v>7</v>
      </c>
      <c r="E4" s="175" t="s">
        <v>8</v>
      </c>
      <c r="F4" s="173" t="s">
        <v>6</v>
      </c>
      <c r="G4" s="174" t="s">
        <v>7</v>
      </c>
      <c r="H4" s="175" t="s">
        <v>8</v>
      </c>
      <c r="I4" s="173" t="s">
        <v>6</v>
      </c>
      <c r="J4" s="174" t="s">
        <v>7</v>
      </c>
      <c r="K4" s="176" t="s">
        <v>8</v>
      </c>
    </row>
    <row r="5" spans="1:11" s="6" customFormat="1" ht="18" customHeight="1" thickBot="1">
      <c r="A5" s="108" t="s">
        <v>9</v>
      </c>
      <c r="B5" s="148" t="s">
        <v>26</v>
      </c>
      <c r="C5" s="129">
        <f>SUM(МОБАЛ_Община:МБАЛ_Свищов!C5)</f>
        <v>111</v>
      </c>
      <c r="D5" s="101">
        <f aca="true" t="shared" si="0" ref="D5:D61">C5*1000/$D$2</f>
        <v>3.577875193398659</v>
      </c>
      <c r="E5" s="102">
        <f aca="true" t="shared" si="1" ref="E5:E36">C5*100/C$61</f>
        <v>2.9983792544570504</v>
      </c>
      <c r="F5" s="129">
        <f>SUM(МОБАЛ_Община:МБАЛ_Свищов!F5)</f>
        <v>392</v>
      </c>
      <c r="G5" s="101">
        <f aca="true" t="shared" si="2" ref="G5:G61">F5*1000/$G$2</f>
        <v>2.2504162121821</v>
      </c>
      <c r="H5" s="102">
        <f aca="true" t="shared" si="3" ref="H5:H36">F5*100/F$61</f>
        <v>1.7191474432067362</v>
      </c>
      <c r="I5" s="129">
        <f aca="true" t="shared" si="4" ref="I5:I60">SUM(C5,F5)</f>
        <v>503</v>
      </c>
      <c r="J5" s="101">
        <f aca="true" t="shared" si="5" ref="J5:J61">I5*1000/$J$2</f>
        <v>2.451099827497149</v>
      </c>
      <c r="K5" s="177">
        <f aca="true" t="shared" si="6" ref="K5:K36">I5*100/I$61</f>
        <v>1.897826743133112</v>
      </c>
    </row>
    <row r="6" spans="1:11" s="7" customFormat="1" ht="17.25" customHeight="1">
      <c r="A6" s="4"/>
      <c r="B6" s="37" t="s">
        <v>36</v>
      </c>
      <c r="C6" s="162">
        <f>SUM(МОБАЛ_Община:МБАЛ_Свищов!C6)</f>
        <v>97</v>
      </c>
      <c r="D6" s="51">
        <f t="shared" si="0"/>
        <v>3.126611655492522</v>
      </c>
      <c r="E6" s="33">
        <f t="shared" si="1"/>
        <v>2.6202052944354404</v>
      </c>
      <c r="F6" s="162">
        <f>SUM(МОБАЛ_Община:МБАЛ_Свищов!F6)</f>
        <v>211</v>
      </c>
      <c r="G6" s="23">
        <f t="shared" si="2"/>
        <v>1.2113209713531201</v>
      </c>
      <c r="H6" s="33">
        <f t="shared" si="3"/>
        <v>0.9253574247872993</v>
      </c>
      <c r="I6" s="165">
        <f t="shared" si="4"/>
        <v>308</v>
      </c>
      <c r="J6" s="23">
        <f t="shared" si="5"/>
        <v>1.500872260177181</v>
      </c>
      <c r="K6" s="52">
        <f t="shared" si="6"/>
        <v>1.1620887413220646</v>
      </c>
    </row>
    <row r="7" spans="1:11" s="7" customFormat="1" ht="18.75" customHeight="1" thickBot="1">
      <c r="A7" s="4"/>
      <c r="B7" s="36" t="s">
        <v>37</v>
      </c>
      <c r="C7" s="167">
        <f>SUM(МОБАЛ_Община:МБАЛ_Свищов!C7)</f>
        <v>0</v>
      </c>
      <c r="D7" s="51">
        <f t="shared" si="0"/>
        <v>0</v>
      </c>
      <c r="E7" s="33">
        <f t="shared" si="1"/>
        <v>0</v>
      </c>
      <c r="F7" s="163">
        <f>SUM(МОБАЛ_Община:МБАЛ_Свищов!F7)</f>
        <v>0</v>
      </c>
      <c r="G7" s="53">
        <f t="shared" si="2"/>
        <v>0</v>
      </c>
      <c r="H7" s="31">
        <f t="shared" si="3"/>
        <v>0</v>
      </c>
      <c r="I7" s="168">
        <f t="shared" si="4"/>
        <v>0</v>
      </c>
      <c r="J7" s="53">
        <f t="shared" si="5"/>
        <v>0</v>
      </c>
      <c r="K7" s="52">
        <f t="shared" si="6"/>
        <v>0</v>
      </c>
    </row>
    <row r="8" spans="1:11" s="6" customFormat="1" ht="18" customHeight="1" thickBot="1">
      <c r="A8" s="108" t="s">
        <v>10</v>
      </c>
      <c r="B8" s="94" t="s">
        <v>38</v>
      </c>
      <c r="C8" s="129">
        <f>SUM(МОБАЛ_Община:МБАЛ_Свищов!C8)</f>
        <v>3</v>
      </c>
      <c r="D8" s="101">
        <f t="shared" si="0"/>
        <v>0.0966993295513151</v>
      </c>
      <c r="E8" s="102">
        <f t="shared" si="1"/>
        <v>0.08103727714748785</v>
      </c>
      <c r="F8" s="129">
        <f>SUM(МОБАЛ_Община:МБАЛ_Свищов!F8)</f>
        <v>726</v>
      </c>
      <c r="G8" s="101">
        <f t="shared" si="2"/>
        <v>4.1678626786841955</v>
      </c>
      <c r="H8" s="102">
        <f t="shared" si="3"/>
        <v>3.1839312341022716</v>
      </c>
      <c r="I8" s="129">
        <f t="shared" si="4"/>
        <v>729</v>
      </c>
      <c r="J8" s="101">
        <f t="shared" si="5"/>
        <v>3.5523892132115744</v>
      </c>
      <c r="K8" s="177">
        <f t="shared" si="6"/>
        <v>2.7505282221551464</v>
      </c>
    </row>
    <row r="9" spans="1:11" s="7" customFormat="1" ht="15" customHeight="1" thickBot="1">
      <c r="A9" s="15"/>
      <c r="B9" s="37" t="s">
        <v>39</v>
      </c>
      <c r="C9" s="164">
        <f>SUM(МОБАЛ_Община:МБАЛ_Свищов!C9)</f>
        <v>0</v>
      </c>
      <c r="D9" s="51">
        <f t="shared" si="0"/>
        <v>0</v>
      </c>
      <c r="E9" s="54">
        <f t="shared" si="1"/>
        <v>0</v>
      </c>
      <c r="F9" s="164">
        <f>SUM(МОБАЛ_Община:МБАЛ_Свищов!F9)</f>
        <v>260</v>
      </c>
      <c r="G9" s="51">
        <f t="shared" si="2"/>
        <v>1.4926229978758827</v>
      </c>
      <c r="H9" s="55">
        <f t="shared" si="3"/>
        <v>1.1402508551881414</v>
      </c>
      <c r="I9" s="165">
        <f t="shared" si="4"/>
        <v>260</v>
      </c>
      <c r="J9" s="51">
        <f t="shared" si="5"/>
        <v>1.2669700897599578</v>
      </c>
      <c r="K9" s="56">
        <f t="shared" si="6"/>
        <v>0.9809840024147298</v>
      </c>
    </row>
    <row r="10" spans="1:11" s="6" customFormat="1" ht="20.25" customHeight="1" thickBot="1">
      <c r="A10" s="85" t="s">
        <v>11</v>
      </c>
      <c r="B10" s="86" t="s">
        <v>40</v>
      </c>
      <c r="C10" s="129">
        <f>SUM(МОБАЛ_Община:МБАЛ_Свищов!C10)</f>
        <v>0</v>
      </c>
      <c r="D10" s="101">
        <f t="shared" si="0"/>
        <v>0</v>
      </c>
      <c r="E10" s="102">
        <f t="shared" si="1"/>
        <v>0</v>
      </c>
      <c r="F10" s="129">
        <f>SUM(МОБАЛ_Община:МБАЛ_Свищов!F10)</f>
        <v>182</v>
      </c>
      <c r="G10" s="101">
        <f t="shared" si="2"/>
        <v>1.0448360985131178</v>
      </c>
      <c r="H10" s="102">
        <f t="shared" si="3"/>
        <v>0.798175598631699</v>
      </c>
      <c r="I10" s="129">
        <f t="shared" si="4"/>
        <v>182</v>
      </c>
      <c r="J10" s="101">
        <f t="shared" si="5"/>
        <v>0.8868790628319705</v>
      </c>
      <c r="K10" s="177">
        <f t="shared" si="6"/>
        <v>0.6866888016903109</v>
      </c>
    </row>
    <row r="11" spans="1:11" s="7" customFormat="1" ht="27.75" customHeight="1" thickBot="1">
      <c r="A11" s="92" t="s">
        <v>12</v>
      </c>
      <c r="B11" s="86" t="s">
        <v>41</v>
      </c>
      <c r="C11" s="129">
        <f>SUM(МОБАЛ_Община:МБАЛ_Свищов!C11)</f>
        <v>5</v>
      </c>
      <c r="D11" s="101">
        <f t="shared" si="0"/>
        <v>0.16116554925219184</v>
      </c>
      <c r="E11" s="185">
        <f t="shared" si="1"/>
        <v>0.1350621285791464</v>
      </c>
      <c r="F11" s="129">
        <f>SUM(МОБАЛ_Община:МБАЛ_Свищов!F11)</f>
        <v>664</v>
      </c>
      <c r="G11" s="184">
        <f t="shared" si="2"/>
        <v>3.8119295022676387</v>
      </c>
      <c r="H11" s="102">
        <f t="shared" si="3"/>
        <v>2.9120252609420225</v>
      </c>
      <c r="I11" s="178">
        <f t="shared" si="4"/>
        <v>669</v>
      </c>
      <c r="J11" s="184">
        <f t="shared" si="5"/>
        <v>3.2600115001900454</v>
      </c>
      <c r="K11" s="186">
        <f t="shared" si="6"/>
        <v>2.524147298520978</v>
      </c>
    </row>
    <row r="12" spans="1:11" s="6" customFormat="1" ht="14.25" customHeight="1" thickBot="1">
      <c r="A12" s="16"/>
      <c r="B12" s="38" t="s">
        <v>78</v>
      </c>
      <c r="C12" s="164">
        <f>SUM(МОБАЛ_Община:МБАЛ_Свищов!C12)</f>
        <v>5</v>
      </c>
      <c r="D12" s="57">
        <f t="shared" si="0"/>
        <v>0.16116554925219184</v>
      </c>
      <c r="E12" s="58">
        <f t="shared" si="1"/>
        <v>0.1350621285791464</v>
      </c>
      <c r="F12" s="164">
        <f>SUM(МОБАЛ_Община:МБАЛ_Свищов!F12)</f>
        <v>659</v>
      </c>
      <c r="G12" s="57">
        <f t="shared" si="2"/>
        <v>3.783225213846949</v>
      </c>
      <c r="H12" s="31">
        <f t="shared" si="3"/>
        <v>2.8900973598807123</v>
      </c>
      <c r="I12" s="163">
        <f t="shared" si="4"/>
        <v>664</v>
      </c>
      <c r="J12" s="57">
        <f t="shared" si="5"/>
        <v>3.235646690771585</v>
      </c>
      <c r="K12" s="59">
        <f t="shared" si="6"/>
        <v>2.505282221551464</v>
      </c>
    </row>
    <row r="13" spans="1:11" s="6" customFormat="1" ht="14.25" customHeight="1" thickBot="1">
      <c r="A13" s="93" t="s">
        <v>13</v>
      </c>
      <c r="B13" s="94" t="s">
        <v>42</v>
      </c>
      <c r="C13" s="203">
        <f>SUM(МОБАЛ_Община:МБАЛ_Свищов!C13)</f>
        <v>0</v>
      </c>
      <c r="D13" s="101">
        <f t="shared" si="0"/>
        <v>0</v>
      </c>
      <c r="E13" s="102">
        <f t="shared" si="1"/>
        <v>0</v>
      </c>
      <c r="F13" s="129">
        <f>SUM(МОБАЛ_Община:МБАЛ_Свищов!F13)</f>
        <v>0</v>
      </c>
      <c r="G13" s="101">
        <f t="shared" si="2"/>
        <v>0</v>
      </c>
      <c r="H13" s="102">
        <f t="shared" si="3"/>
        <v>0</v>
      </c>
      <c r="I13" s="129">
        <f t="shared" si="4"/>
        <v>0</v>
      </c>
      <c r="J13" s="101">
        <f t="shared" si="5"/>
        <v>0</v>
      </c>
      <c r="K13" s="177">
        <f t="shared" si="6"/>
        <v>0</v>
      </c>
    </row>
    <row r="14" spans="1:11" s="8" customFormat="1" ht="16.5" customHeight="1" thickBot="1">
      <c r="A14" s="93" t="s">
        <v>14</v>
      </c>
      <c r="B14" s="86" t="s">
        <v>43</v>
      </c>
      <c r="C14" s="129">
        <f>SUM(МОБАЛ_Община:МБАЛ_Свищов!C14)</f>
        <v>1</v>
      </c>
      <c r="D14" s="191">
        <f t="shared" si="0"/>
        <v>0.03223310985043837</v>
      </c>
      <c r="E14" s="192">
        <f t="shared" si="1"/>
        <v>0.02701242571582928</v>
      </c>
      <c r="F14" s="129">
        <f>SUM(МОБАЛ_Община:МБАЛ_Свищов!F14)</f>
        <v>869</v>
      </c>
      <c r="G14" s="191">
        <f t="shared" si="2"/>
        <v>4.988805327515931</v>
      </c>
      <c r="H14" s="102">
        <f t="shared" si="3"/>
        <v>3.8110692044557495</v>
      </c>
      <c r="I14" s="179">
        <f t="shared" si="4"/>
        <v>870</v>
      </c>
      <c r="J14" s="191">
        <f t="shared" si="5"/>
        <v>4.239476838812167</v>
      </c>
      <c r="K14" s="193">
        <f t="shared" si="6"/>
        <v>3.2825233926954422</v>
      </c>
    </row>
    <row r="15" spans="1:11" s="7" customFormat="1" ht="14.25" customHeight="1" thickBot="1">
      <c r="A15" s="22"/>
      <c r="B15" s="39" t="s">
        <v>44</v>
      </c>
      <c r="C15" s="164">
        <f>SUM(МОБАЛ_Община:МБАЛ_Свищов!C15)</f>
        <v>0</v>
      </c>
      <c r="D15" s="57">
        <f t="shared" si="0"/>
        <v>0</v>
      </c>
      <c r="E15" s="58">
        <f t="shared" si="1"/>
        <v>0</v>
      </c>
      <c r="F15" s="164">
        <f>SUM(МОБАЛ_Община:МБАЛ_Свищов!F15)</f>
        <v>38</v>
      </c>
      <c r="G15" s="57">
        <f t="shared" si="2"/>
        <v>0.21815259199724438</v>
      </c>
      <c r="H15" s="31">
        <f t="shared" si="3"/>
        <v>0.16665204806595912</v>
      </c>
      <c r="I15" s="163">
        <f t="shared" si="4"/>
        <v>38</v>
      </c>
      <c r="J15" s="57">
        <f t="shared" si="5"/>
        <v>0.18517255158030155</v>
      </c>
      <c r="K15" s="59">
        <f t="shared" si="6"/>
        <v>0.14337458496830668</v>
      </c>
    </row>
    <row r="16" spans="1:11" s="7" customFormat="1" ht="18" customHeight="1" thickBot="1">
      <c r="A16" s="182" t="s">
        <v>15</v>
      </c>
      <c r="B16" s="94" t="s">
        <v>27</v>
      </c>
      <c r="C16" s="129">
        <f>SUM(МОБАЛ_Община:МБАЛ_Свищов!C16)</f>
        <v>14</v>
      </c>
      <c r="D16" s="184">
        <f t="shared" si="0"/>
        <v>0.45126353790613716</v>
      </c>
      <c r="E16" s="185">
        <f t="shared" si="1"/>
        <v>0.37817396002160997</v>
      </c>
      <c r="F16" s="129">
        <f>SUM(МОБАЛ_Община:МБАЛ_Свищов!F16)</f>
        <v>972</v>
      </c>
      <c r="G16" s="184">
        <f t="shared" si="2"/>
        <v>5.580113668982146</v>
      </c>
      <c r="H16" s="102">
        <f t="shared" si="3"/>
        <v>4.262783966318744</v>
      </c>
      <c r="I16" s="178">
        <f t="shared" si="4"/>
        <v>986</v>
      </c>
      <c r="J16" s="184">
        <f t="shared" si="5"/>
        <v>4.804740417320455</v>
      </c>
      <c r="K16" s="186">
        <f t="shared" si="6"/>
        <v>3.720193178388168</v>
      </c>
    </row>
    <row r="17" spans="1:11" s="7" customFormat="1" ht="18" customHeight="1" thickBot="1">
      <c r="A17" s="183" t="s">
        <v>16</v>
      </c>
      <c r="B17" s="86" t="s">
        <v>45</v>
      </c>
      <c r="C17" s="129">
        <f>SUM(МОБАЛ_Община:МБАЛ_Свищов!C17)</f>
        <v>3</v>
      </c>
      <c r="D17" s="187">
        <f t="shared" si="0"/>
        <v>0.0966993295513151</v>
      </c>
      <c r="E17" s="188">
        <f t="shared" si="1"/>
        <v>0.08103727714748785</v>
      </c>
      <c r="F17" s="129">
        <f>SUM(МОБАЛ_Община:МБАЛ_Свищов!F17)</f>
        <v>406</v>
      </c>
      <c r="G17" s="187">
        <f t="shared" si="2"/>
        <v>2.330788219760032</v>
      </c>
      <c r="H17" s="189">
        <f t="shared" si="3"/>
        <v>1.7805455661784053</v>
      </c>
      <c r="I17" s="180">
        <f t="shared" si="4"/>
        <v>409</v>
      </c>
      <c r="J17" s="187">
        <f t="shared" si="5"/>
        <v>1.9930414104300875</v>
      </c>
      <c r="K17" s="190">
        <f t="shared" si="6"/>
        <v>1.543163296106248</v>
      </c>
    </row>
    <row r="18" spans="1:11" s="6" customFormat="1" ht="15.75" customHeight="1" thickBot="1">
      <c r="A18" s="93" t="s">
        <v>17</v>
      </c>
      <c r="B18" s="150" t="s">
        <v>46</v>
      </c>
      <c r="C18" s="129">
        <f>SUM(МОБАЛ_Община:МБАЛ_Свищов!C18)</f>
        <v>0</v>
      </c>
      <c r="D18" s="101">
        <f t="shared" si="0"/>
        <v>0</v>
      </c>
      <c r="E18" s="102">
        <f t="shared" si="1"/>
        <v>0</v>
      </c>
      <c r="F18" s="129">
        <f>SUM(МОБАЛ_Община:МБАЛ_Свищов!F18)</f>
        <v>4692</v>
      </c>
      <c r="G18" s="101">
        <f t="shared" si="2"/>
        <v>26.936104253975543</v>
      </c>
      <c r="H18" s="102">
        <f t="shared" si="3"/>
        <v>20.57714235593369</v>
      </c>
      <c r="I18" s="129">
        <f t="shared" si="4"/>
        <v>4692</v>
      </c>
      <c r="J18" s="101">
        <f t="shared" si="5"/>
        <v>22.863937158283548</v>
      </c>
      <c r="K18" s="177">
        <f t="shared" si="6"/>
        <v>17.70298822819197</v>
      </c>
    </row>
    <row r="19" spans="1:11" s="7" customFormat="1" ht="12.75" customHeight="1">
      <c r="A19" s="4"/>
      <c r="B19" s="35" t="s">
        <v>47</v>
      </c>
      <c r="C19" s="162">
        <f>SUM(МОБАЛ_Община:МБАЛ_Свищов!C19)</f>
        <v>0</v>
      </c>
      <c r="D19" s="51">
        <f t="shared" si="0"/>
        <v>0</v>
      </c>
      <c r="E19" s="54">
        <f t="shared" si="1"/>
        <v>0</v>
      </c>
      <c r="F19" s="162">
        <f>SUM(МОБАЛ_Община:МБАЛ_Свищов!F19)</f>
        <v>0</v>
      </c>
      <c r="G19" s="51">
        <f t="shared" si="2"/>
        <v>0</v>
      </c>
      <c r="H19" s="33">
        <f t="shared" si="3"/>
        <v>0</v>
      </c>
      <c r="I19" s="165">
        <f t="shared" si="4"/>
        <v>0</v>
      </c>
      <c r="J19" s="51">
        <f t="shared" si="5"/>
        <v>0</v>
      </c>
      <c r="K19" s="56">
        <f t="shared" si="6"/>
        <v>0</v>
      </c>
    </row>
    <row r="20" spans="1:11" s="7" customFormat="1" ht="14.25" customHeight="1">
      <c r="A20" s="4"/>
      <c r="B20" s="35" t="s">
        <v>48</v>
      </c>
      <c r="C20" s="166">
        <f>SUM(МОБАЛ_Община:МБАЛ_Свищов!C20)</f>
        <v>0</v>
      </c>
      <c r="D20" s="60">
        <f t="shared" si="0"/>
        <v>0</v>
      </c>
      <c r="E20" s="61">
        <f t="shared" si="1"/>
        <v>0</v>
      </c>
      <c r="F20" s="166">
        <f>SUM(МОБАЛ_Община:МБАЛ_Свищов!F20)</f>
        <v>797</v>
      </c>
      <c r="G20" s="60">
        <f t="shared" si="2"/>
        <v>4.575463574257994</v>
      </c>
      <c r="H20" s="34">
        <f t="shared" si="3"/>
        <v>3.4953074291728794</v>
      </c>
      <c r="I20" s="166">
        <f t="shared" si="4"/>
        <v>797</v>
      </c>
      <c r="J20" s="60">
        <f t="shared" si="5"/>
        <v>3.88375062130264</v>
      </c>
      <c r="K20" s="62">
        <f t="shared" si="6"/>
        <v>3.007093268940537</v>
      </c>
    </row>
    <row r="21" spans="1:11" s="7" customFormat="1" ht="15" customHeight="1" thickBot="1">
      <c r="A21" s="4"/>
      <c r="B21" s="35" t="s">
        <v>49</v>
      </c>
      <c r="C21" s="167">
        <f>SUM(МОБАЛ_Община:МБАЛ_Свищов!C21)</f>
        <v>0</v>
      </c>
      <c r="D21" s="51">
        <f t="shared" si="0"/>
        <v>0</v>
      </c>
      <c r="E21" s="54">
        <f t="shared" si="1"/>
        <v>0</v>
      </c>
      <c r="F21" s="163">
        <f>SUM(МОБАЛ_Община:МБАЛ_Свищов!F21)</f>
        <v>964</v>
      </c>
      <c r="G21" s="51">
        <f t="shared" si="2"/>
        <v>5.534186807509042</v>
      </c>
      <c r="H21" s="31">
        <f t="shared" si="3"/>
        <v>4.227699324620647</v>
      </c>
      <c r="I21" s="165">
        <f t="shared" si="4"/>
        <v>964</v>
      </c>
      <c r="J21" s="51">
        <f t="shared" si="5"/>
        <v>4.697535255879228</v>
      </c>
      <c r="K21" s="56">
        <f t="shared" si="6"/>
        <v>3.637186839722306</v>
      </c>
    </row>
    <row r="22" spans="1:11" s="6" customFormat="1" ht="12.75" customHeight="1" thickBot="1">
      <c r="A22" s="93" t="s">
        <v>28</v>
      </c>
      <c r="B22" s="86" t="s">
        <v>50</v>
      </c>
      <c r="C22" s="129">
        <f>SUM(МОБАЛ_Община:МБАЛ_Свищов!C22)</f>
        <v>1959</v>
      </c>
      <c r="D22" s="101">
        <f t="shared" si="0"/>
        <v>63.14466219700877</v>
      </c>
      <c r="E22" s="102">
        <f t="shared" si="1"/>
        <v>52.91734197730956</v>
      </c>
      <c r="F22" s="129">
        <f>SUM(МОБАЛ_Община:МБАЛ_Свищов!F22)</f>
        <v>2174</v>
      </c>
      <c r="G22" s="101">
        <f t="shared" si="2"/>
        <v>12.480624605316034</v>
      </c>
      <c r="H22" s="102">
        <f t="shared" si="3"/>
        <v>9.534251381457766</v>
      </c>
      <c r="I22" s="129">
        <f t="shared" si="4"/>
        <v>4133</v>
      </c>
      <c r="J22" s="101">
        <f t="shared" si="5"/>
        <v>20.13995146529964</v>
      </c>
      <c r="K22" s="177">
        <f t="shared" si="6"/>
        <v>15.593872623000301</v>
      </c>
    </row>
    <row r="23" spans="1:11" s="7" customFormat="1" ht="15.75" customHeight="1">
      <c r="A23" s="4"/>
      <c r="B23" s="37" t="s">
        <v>51</v>
      </c>
      <c r="C23" s="162">
        <f>SUM(МОБАЛ_Община:МБАЛ_Свищов!C23)</f>
        <v>190</v>
      </c>
      <c r="D23" s="51">
        <f t="shared" si="0"/>
        <v>6.12429087158329</v>
      </c>
      <c r="E23" s="33">
        <f t="shared" si="1"/>
        <v>5.132360886007564</v>
      </c>
      <c r="F23" s="162">
        <f>SUM(МОБАЛ_Община:МБАЛ_Свищов!F23)</f>
        <v>65</v>
      </c>
      <c r="G23" s="23">
        <f t="shared" si="2"/>
        <v>0.3731557494689707</v>
      </c>
      <c r="H23" s="63">
        <f t="shared" si="3"/>
        <v>0.28506271379703535</v>
      </c>
      <c r="I23" s="165">
        <f t="shared" si="4"/>
        <v>255</v>
      </c>
      <c r="J23" s="23">
        <f t="shared" si="5"/>
        <v>1.242605280341497</v>
      </c>
      <c r="K23" s="52">
        <f t="shared" si="6"/>
        <v>0.9621189254452158</v>
      </c>
    </row>
    <row r="24" spans="1:11" s="7" customFormat="1" ht="15.75" customHeight="1">
      <c r="A24" s="4"/>
      <c r="B24" s="35" t="s">
        <v>52</v>
      </c>
      <c r="C24" s="166">
        <f>SUM(МОБАЛ_Община:МБАЛ_Свищов!C24)</f>
        <v>591</v>
      </c>
      <c r="D24" s="60">
        <f t="shared" si="0"/>
        <v>19.049767921609078</v>
      </c>
      <c r="E24" s="34">
        <f t="shared" si="1"/>
        <v>15.964343598055105</v>
      </c>
      <c r="F24" s="166">
        <f>SUM(МОБАЛ_Община:МБАЛ_Свищов!F24)</f>
        <v>1177</v>
      </c>
      <c r="G24" s="25">
        <f t="shared" si="2"/>
        <v>6.756989494230438</v>
      </c>
      <c r="H24" s="64">
        <f t="shared" si="3"/>
        <v>5.16182790983247</v>
      </c>
      <c r="I24" s="166">
        <f t="shared" si="4"/>
        <v>1768</v>
      </c>
      <c r="J24" s="25">
        <f t="shared" si="5"/>
        <v>8.615396610367714</v>
      </c>
      <c r="K24" s="65">
        <f t="shared" si="6"/>
        <v>6.670691216420163</v>
      </c>
    </row>
    <row r="25" spans="1:11" s="7" customFormat="1" ht="17.25" customHeight="1">
      <c r="A25" s="4"/>
      <c r="B25" s="35" t="s">
        <v>84</v>
      </c>
      <c r="C25" s="166">
        <f>SUM(МОБАЛ_Община:МБАЛ_Свищов!C25)</f>
        <v>0</v>
      </c>
      <c r="D25" s="60">
        <f t="shared" si="0"/>
        <v>0</v>
      </c>
      <c r="E25" s="34">
        <f t="shared" si="1"/>
        <v>0</v>
      </c>
      <c r="F25" s="166">
        <f>SUM(МОБАЛ_Община:МБАЛ_Свищов!F25)</f>
        <v>415</v>
      </c>
      <c r="G25" s="25">
        <f t="shared" si="2"/>
        <v>2.3824559389172744</v>
      </c>
      <c r="H25" s="64">
        <f t="shared" si="3"/>
        <v>1.8200157880887642</v>
      </c>
      <c r="I25" s="166">
        <f t="shared" si="4"/>
        <v>415</v>
      </c>
      <c r="J25" s="25">
        <f t="shared" si="5"/>
        <v>2.0222791817322405</v>
      </c>
      <c r="K25" s="65">
        <f t="shared" si="6"/>
        <v>1.5658013884696649</v>
      </c>
    </row>
    <row r="26" spans="1:11" s="7" customFormat="1" ht="15" customHeight="1" thickBot="1">
      <c r="A26" s="4"/>
      <c r="B26" s="35" t="s">
        <v>85</v>
      </c>
      <c r="C26" s="167">
        <f>SUM(МОБАЛ_Община:МБАЛ_Свищов!C26)</f>
        <v>11</v>
      </c>
      <c r="D26" s="51">
        <f t="shared" si="0"/>
        <v>0.35456420835482205</v>
      </c>
      <c r="E26" s="33">
        <f t="shared" si="1"/>
        <v>0.2971366828741221</v>
      </c>
      <c r="F26" s="163">
        <f>SUM(МОБАЛ_Община:МБАЛ_Свищов!F26)</f>
        <v>18</v>
      </c>
      <c r="G26" s="23">
        <f t="shared" si="2"/>
        <v>0.10333543831448419</v>
      </c>
      <c r="H26" s="55">
        <f t="shared" si="3"/>
        <v>0.07894044382071748</v>
      </c>
      <c r="I26" s="165">
        <f t="shared" si="4"/>
        <v>29</v>
      </c>
      <c r="J26" s="23">
        <f t="shared" si="5"/>
        <v>0.14131589462707222</v>
      </c>
      <c r="K26" s="52">
        <f t="shared" si="6"/>
        <v>0.10941744642318141</v>
      </c>
    </row>
    <row r="27" spans="1:11" s="6" customFormat="1" ht="15" customHeight="1" thickBot="1">
      <c r="A27" s="93" t="s">
        <v>18</v>
      </c>
      <c r="B27" s="86" t="s">
        <v>53</v>
      </c>
      <c r="C27" s="129">
        <f>SUM(МОБАЛ_Община:МБАЛ_Свищов!C27)</f>
        <v>87</v>
      </c>
      <c r="D27" s="88">
        <f t="shared" si="0"/>
        <v>2.804280556988138</v>
      </c>
      <c r="E27" s="89">
        <f t="shared" si="1"/>
        <v>2.3500810372771475</v>
      </c>
      <c r="F27" s="129">
        <f>SUM(МОБАЛ_Община:МБАЛ_Свищов!F27)</f>
        <v>2715</v>
      </c>
      <c r="G27" s="88">
        <f t="shared" si="2"/>
        <v>15.586428612434698</v>
      </c>
      <c r="H27" s="102">
        <f t="shared" si="3"/>
        <v>11.906850276291554</v>
      </c>
      <c r="I27" s="139">
        <f t="shared" si="4"/>
        <v>2802</v>
      </c>
      <c r="J27" s="88">
        <f t="shared" si="5"/>
        <v>13.654039198105393</v>
      </c>
      <c r="K27" s="107">
        <f t="shared" si="6"/>
        <v>10.571989133715666</v>
      </c>
    </row>
    <row r="28" spans="1:11" s="7" customFormat="1" ht="13.5" customHeight="1" hidden="1">
      <c r="A28" s="4"/>
      <c r="B28" s="37" t="s">
        <v>54</v>
      </c>
      <c r="C28" s="162">
        <f>SUM(МОБАЛ_Община:МБАЛ_Свищов!C28)</f>
        <v>0</v>
      </c>
      <c r="D28" s="51">
        <f t="shared" si="0"/>
        <v>0</v>
      </c>
      <c r="E28" s="54">
        <f t="shared" si="1"/>
        <v>0</v>
      </c>
      <c r="F28" s="162">
        <f>SUM(МОБАЛ_Община:МБАЛ_Свищов!F28)</f>
        <v>0</v>
      </c>
      <c r="G28" s="51">
        <f t="shared" si="2"/>
        <v>0</v>
      </c>
      <c r="H28" s="33">
        <f t="shared" si="3"/>
        <v>0</v>
      </c>
      <c r="I28" s="132">
        <f t="shared" si="4"/>
        <v>0</v>
      </c>
      <c r="J28" s="51">
        <f t="shared" si="5"/>
        <v>0</v>
      </c>
      <c r="K28" s="56">
        <f t="shared" si="6"/>
        <v>0</v>
      </c>
    </row>
    <row r="29" spans="1:11" s="7" customFormat="1" ht="13.5" customHeight="1" hidden="1">
      <c r="A29" s="4"/>
      <c r="B29" s="35" t="s">
        <v>55</v>
      </c>
      <c r="C29" s="166">
        <f>SUM(МОБАЛ_Община:МБАЛ_Свищов!C29)</f>
        <v>0</v>
      </c>
      <c r="D29" s="60">
        <f t="shared" si="0"/>
        <v>0</v>
      </c>
      <c r="E29" s="61">
        <f t="shared" si="1"/>
        <v>0</v>
      </c>
      <c r="F29" s="165">
        <f>SUM(МОБАЛ_Община:МБАЛ_Свищов!F29)</f>
        <v>0</v>
      </c>
      <c r="G29" s="60">
        <f t="shared" si="2"/>
        <v>0</v>
      </c>
      <c r="H29" s="34">
        <f t="shared" si="3"/>
        <v>0</v>
      </c>
      <c r="I29" s="126">
        <f t="shared" si="4"/>
        <v>0</v>
      </c>
      <c r="J29" s="60">
        <f t="shared" si="5"/>
        <v>0</v>
      </c>
      <c r="K29" s="62">
        <f t="shared" si="6"/>
        <v>0</v>
      </c>
    </row>
    <row r="30" spans="1:11" s="7" customFormat="1" ht="16.5" customHeight="1" hidden="1">
      <c r="A30" s="4"/>
      <c r="B30" s="35" t="s">
        <v>56</v>
      </c>
      <c r="C30" s="166">
        <f>SUM(МОБАЛ_Община:МБАЛ_Свищов!C30)</f>
        <v>0</v>
      </c>
      <c r="D30" s="66">
        <f t="shared" si="0"/>
        <v>0</v>
      </c>
      <c r="E30" s="67">
        <f t="shared" si="1"/>
        <v>0</v>
      </c>
      <c r="F30" s="166">
        <f>SUM(МОБАЛ_Община:МБАЛ_Свищов!F30)</f>
        <v>0</v>
      </c>
      <c r="G30" s="66">
        <f t="shared" si="2"/>
        <v>0</v>
      </c>
      <c r="H30" s="68">
        <f t="shared" si="3"/>
        <v>0</v>
      </c>
      <c r="I30" s="133">
        <f t="shared" si="4"/>
        <v>0</v>
      </c>
      <c r="J30" s="66">
        <f t="shared" si="5"/>
        <v>0</v>
      </c>
      <c r="K30" s="69">
        <f t="shared" si="6"/>
        <v>0</v>
      </c>
    </row>
    <row r="31" spans="1:11" s="7" customFormat="1" ht="15.75" customHeight="1" hidden="1" thickBot="1">
      <c r="A31" s="15"/>
      <c r="B31" s="35" t="s">
        <v>57</v>
      </c>
      <c r="C31" s="167">
        <f>SUM(МОБАЛ_Община:МБАЛ_Свищов!C31)</f>
        <v>0</v>
      </c>
      <c r="D31" s="70">
        <f t="shared" si="0"/>
        <v>0</v>
      </c>
      <c r="E31" s="71">
        <f t="shared" si="1"/>
        <v>0</v>
      </c>
      <c r="F31" s="163">
        <f>SUM(МОБАЛ_Община:МБАЛ_Свищов!F31)</f>
        <v>0</v>
      </c>
      <c r="G31" s="70">
        <f t="shared" si="2"/>
        <v>0</v>
      </c>
      <c r="H31" s="72">
        <f t="shared" si="3"/>
        <v>0</v>
      </c>
      <c r="I31" s="130">
        <f t="shared" si="4"/>
        <v>0</v>
      </c>
      <c r="J31" s="70">
        <f t="shared" si="5"/>
        <v>0</v>
      </c>
      <c r="K31" s="73">
        <f t="shared" si="6"/>
        <v>0</v>
      </c>
    </row>
    <row r="32" spans="1:11" s="6" customFormat="1" ht="16.5" customHeight="1" thickBot="1">
      <c r="A32" s="93" t="s">
        <v>75</v>
      </c>
      <c r="B32" s="86" t="s">
        <v>61</v>
      </c>
      <c r="C32" s="129">
        <f>SUM(МОБАЛ_Община:МБАЛ_Свищов!C32)</f>
        <v>75</v>
      </c>
      <c r="D32" s="101">
        <f t="shared" si="0"/>
        <v>2.4174832387828777</v>
      </c>
      <c r="E32" s="177">
        <f t="shared" si="1"/>
        <v>2.025931928687196</v>
      </c>
      <c r="F32" s="129">
        <f>SUM(МОБАЛ_Община:МБАЛ_Свищов!F32)</f>
        <v>1103</v>
      </c>
      <c r="G32" s="101">
        <f t="shared" si="2"/>
        <v>6.332166025604225</v>
      </c>
      <c r="H32" s="194">
        <f t="shared" si="3"/>
        <v>4.837294974125077</v>
      </c>
      <c r="I32" s="181">
        <f t="shared" si="4"/>
        <v>1178</v>
      </c>
      <c r="J32" s="101">
        <f t="shared" si="5"/>
        <v>5.7403490989893475</v>
      </c>
      <c r="K32" s="177">
        <f t="shared" si="6"/>
        <v>4.444612134017507</v>
      </c>
    </row>
    <row r="33" spans="1:11" s="7" customFormat="1" ht="27.75" customHeight="1" thickBot="1">
      <c r="A33" s="93" t="s">
        <v>76</v>
      </c>
      <c r="B33" s="86" t="s">
        <v>62</v>
      </c>
      <c r="C33" s="129">
        <f>SUM(МОБАЛ_Община:МБАЛ_Свищов!C33)</f>
        <v>4</v>
      </c>
      <c r="D33" s="184">
        <f t="shared" si="0"/>
        <v>0.12893243940175347</v>
      </c>
      <c r="E33" s="185">
        <f t="shared" si="1"/>
        <v>0.10804970286331712</v>
      </c>
      <c r="F33" s="129">
        <f>SUM(МОБАЛ_Община:МБАЛ_Свищов!F33)</f>
        <v>802</v>
      </c>
      <c r="G33" s="184">
        <f t="shared" si="2"/>
        <v>4.604167862678684</v>
      </c>
      <c r="H33" s="102">
        <f t="shared" si="3"/>
        <v>3.51723533023419</v>
      </c>
      <c r="I33" s="178">
        <f t="shared" si="4"/>
        <v>806</v>
      </c>
      <c r="J33" s="184">
        <f t="shared" si="5"/>
        <v>3.9276072782558695</v>
      </c>
      <c r="K33" s="186">
        <f t="shared" si="6"/>
        <v>3.0410504074856624</v>
      </c>
    </row>
    <row r="34" spans="1:11" s="7" customFormat="1" ht="15.75" customHeight="1" thickBot="1">
      <c r="A34" s="93" t="s">
        <v>19</v>
      </c>
      <c r="B34" s="86" t="s">
        <v>58</v>
      </c>
      <c r="C34" s="129">
        <f>SUM(МОБАЛ_Община:МБАЛ_Свищов!C34)</f>
        <v>79</v>
      </c>
      <c r="D34" s="184">
        <f t="shared" si="0"/>
        <v>2.546415678184631</v>
      </c>
      <c r="E34" s="185">
        <f t="shared" si="1"/>
        <v>2.133981631550513</v>
      </c>
      <c r="F34" s="129">
        <f>SUM(МОБАЛ_Община:МБАЛ_Свищов!F34)</f>
        <v>1158</v>
      </c>
      <c r="G34" s="184">
        <f t="shared" si="2"/>
        <v>6.647913198231816</v>
      </c>
      <c r="H34" s="102">
        <f t="shared" si="3"/>
        <v>5.078501885799492</v>
      </c>
      <c r="I34" s="178">
        <f t="shared" si="4"/>
        <v>1237</v>
      </c>
      <c r="J34" s="184">
        <f t="shared" si="5"/>
        <v>6.027853850127184</v>
      </c>
      <c r="K34" s="186">
        <f t="shared" si="6"/>
        <v>4.667220042257773</v>
      </c>
    </row>
    <row r="35" spans="1:11" s="7" customFormat="1" ht="13.5" customHeight="1" thickBot="1">
      <c r="A35" s="4"/>
      <c r="B35" s="37" t="s">
        <v>59</v>
      </c>
      <c r="C35" s="162">
        <f>SUM(МОБАЛ_Община:МБАЛ_Свищов!C35)</f>
        <v>36</v>
      </c>
      <c r="D35" s="51">
        <f t="shared" si="0"/>
        <v>1.1603919546157813</v>
      </c>
      <c r="E35" s="54">
        <f t="shared" si="1"/>
        <v>0.9724473257698542</v>
      </c>
      <c r="F35" s="164">
        <f>SUM(МОБАЛ_Община:МБАЛ_Свищов!F35)</f>
        <v>731</v>
      </c>
      <c r="G35" s="51">
        <f t="shared" si="2"/>
        <v>4.196566967104886</v>
      </c>
      <c r="H35" s="33">
        <f t="shared" si="3"/>
        <v>3.2058591351635823</v>
      </c>
      <c r="I35" s="165">
        <f t="shared" si="4"/>
        <v>767</v>
      </c>
      <c r="J35" s="51">
        <f t="shared" si="5"/>
        <v>3.737561764791876</v>
      </c>
      <c r="K35" s="56">
        <f t="shared" si="6"/>
        <v>2.893902807123453</v>
      </c>
    </row>
    <row r="36" spans="1:11" s="6" customFormat="1" ht="15" customHeight="1" thickBot="1">
      <c r="A36" s="4"/>
      <c r="B36" s="40" t="s">
        <v>31</v>
      </c>
      <c r="C36" s="166">
        <f>SUM(МОБАЛ_Община:МБАЛ_Свищов!C36)</f>
        <v>36</v>
      </c>
      <c r="D36" s="60">
        <f t="shared" si="0"/>
        <v>1.1603919546157813</v>
      </c>
      <c r="E36" s="61">
        <f t="shared" si="1"/>
        <v>0.9724473257698542</v>
      </c>
      <c r="F36" s="164">
        <f>SUM(МОБАЛ_Община:МБАЛ_Свищов!F36)</f>
        <v>314</v>
      </c>
      <c r="G36" s="60">
        <f t="shared" si="2"/>
        <v>1.8026293128193351</v>
      </c>
      <c r="H36" s="34">
        <f t="shared" si="3"/>
        <v>1.3770721866502937</v>
      </c>
      <c r="I36" s="166">
        <f t="shared" si="4"/>
        <v>350</v>
      </c>
      <c r="J36" s="25">
        <f t="shared" si="5"/>
        <v>1.705536659292251</v>
      </c>
      <c r="K36" s="65">
        <f t="shared" si="6"/>
        <v>1.3205553878659826</v>
      </c>
    </row>
    <row r="37" spans="1:11" s="7" customFormat="1" ht="15.75" customHeight="1" thickBot="1">
      <c r="A37" s="15"/>
      <c r="B37" s="35" t="s">
        <v>83</v>
      </c>
      <c r="C37" s="167">
        <f>SUM(МОБАЛ_Община:МБАЛ_Свищов!C37)</f>
        <v>0</v>
      </c>
      <c r="D37" s="74">
        <f t="shared" si="0"/>
        <v>0</v>
      </c>
      <c r="E37" s="75">
        <f aca="true" t="shared" si="7" ref="E37:E60">C37*100/C$61</f>
        <v>0</v>
      </c>
      <c r="F37" s="164">
        <f>SUM(МОБАЛ_Община:МБАЛ_Свищов!F37)</f>
        <v>163</v>
      </c>
      <c r="G37" s="74">
        <f t="shared" si="2"/>
        <v>0.9357598025144956</v>
      </c>
      <c r="H37" s="76">
        <f aca="true" t="shared" si="8" ref="H37:H60">F37*100/F$61</f>
        <v>0.7148495745987195</v>
      </c>
      <c r="I37" s="168">
        <f t="shared" si="4"/>
        <v>163</v>
      </c>
      <c r="J37" s="74">
        <f t="shared" si="5"/>
        <v>0.7942927870418197</v>
      </c>
      <c r="K37" s="77">
        <f aca="true" t="shared" si="9" ref="K37:K60">I37*100/I$61</f>
        <v>0.6150015092061576</v>
      </c>
    </row>
    <row r="38" spans="1:11" s="7" customFormat="1" ht="15.75" customHeight="1" thickBot="1">
      <c r="A38" s="93" t="s">
        <v>20</v>
      </c>
      <c r="B38" s="86" t="s">
        <v>32</v>
      </c>
      <c r="C38" s="129">
        <f>SUM(МОБАЛ_Община:МБАЛ_Свищов!C38)</f>
        <v>76</v>
      </c>
      <c r="D38" s="184">
        <f t="shared" si="0"/>
        <v>2.449716348633316</v>
      </c>
      <c r="E38" s="185">
        <f t="shared" si="7"/>
        <v>2.0529443544030253</v>
      </c>
      <c r="F38" s="131">
        <f>SUM(МОБАЛ_Община:МБАЛ_Свищов!F38)</f>
        <v>2008</v>
      </c>
      <c r="G38" s="184">
        <f t="shared" si="2"/>
        <v>11.527642229749125</v>
      </c>
      <c r="H38" s="102">
        <f t="shared" si="8"/>
        <v>8.806245066222262</v>
      </c>
      <c r="I38" s="178">
        <f t="shared" si="4"/>
        <v>2084</v>
      </c>
      <c r="J38" s="184">
        <f t="shared" si="5"/>
        <v>10.155252565614433</v>
      </c>
      <c r="K38" s="186">
        <f t="shared" si="9"/>
        <v>7.86296408089345</v>
      </c>
    </row>
    <row r="39" spans="1:11" s="7" customFormat="1" ht="14.25" customHeight="1">
      <c r="A39" s="4"/>
      <c r="B39" s="37" t="s">
        <v>60</v>
      </c>
      <c r="C39" s="162">
        <f>SUM(МОБАЛ_Община:МБАЛ_Свищов!C39)</f>
        <v>14</v>
      </c>
      <c r="D39" s="51">
        <f t="shared" si="0"/>
        <v>0.45126353790613716</v>
      </c>
      <c r="E39" s="54">
        <f t="shared" si="7"/>
        <v>0.37817396002160997</v>
      </c>
      <c r="F39" s="162">
        <f>SUM(МОБАЛ_Община:МБАЛ_Свищов!F39)</f>
        <v>434</v>
      </c>
      <c r="G39" s="51">
        <f t="shared" si="2"/>
        <v>2.4915322349158964</v>
      </c>
      <c r="H39" s="33">
        <f t="shared" si="8"/>
        <v>1.9033418121217438</v>
      </c>
      <c r="I39" s="165">
        <f t="shared" si="4"/>
        <v>448</v>
      </c>
      <c r="J39" s="51">
        <f t="shared" si="5"/>
        <v>2.183086923894081</v>
      </c>
      <c r="K39" s="56">
        <f t="shared" si="9"/>
        <v>1.6903108964684577</v>
      </c>
    </row>
    <row r="40" spans="1:11" s="7" customFormat="1" ht="15" customHeight="1">
      <c r="A40" s="4"/>
      <c r="B40" s="35" t="s">
        <v>34</v>
      </c>
      <c r="C40" s="166">
        <f>SUM(МОБАЛ_Община:МБАЛ_Свищов!C40)</f>
        <v>4</v>
      </c>
      <c r="D40" s="60">
        <f t="shared" si="0"/>
        <v>0.12893243940175347</v>
      </c>
      <c r="E40" s="61">
        <f t="shared" si="7"/>
        <v>0.10804970286331712</v>
      </c>
      <c r="F40" s="165">
        <f>SUM(МОБАЛ_Община:МБАЛ_Свищов!F40)</f>
        <v>56</v>
      </c>
      <c r="G40" s="60">
        <f t="shared" si="2"/>
        <v>0.32148803031172857</v>
      </c>
      <c r="H40" s="34">
        <f t="shared" si="8"/>
        <v>0.24559249188667662</v>
      </c>
      <c r="I40" s="166">
        <f t="shared" si="4"/>
        <v>60</v>
      </c>
      <c r="J40" s="60">
        <f t="shared" si="5"/>
        <v>0.29237771302152876</v>
      </c>
      <c r="K40" s="62">
        <f t="shared" si="9"/>
        <v>0.22638092363416842</v>
      </c>
    </row>
    <row r="41" spans="1:11" s="6" customFormat="1" ht="19.5" customHeight="1">
      <c r="A41" s="4"/>
      <c r="B41" s="35" t="s">
        <v>25</v>
      </c>
      <c r="C41" s="166">
        <f>SUM(МОБАЛ_Община:МБАЛ_Свищов!C41)</f>
        <v>1</v>
      </c>
      <c r="D41" s="60">
        <f t="shared" si="0"/>
        <v>0.03223310985043837</v>
      </c>
      <c r="E41" s="61">
        <f t="shared" si="7"/>
        <v>0.02701242571582928</v>
      </c>
      <c r="F41" s="165">
        <f>SUM(МОБАЛ_Община:МБАЛ_Свищов!F41)</f>
        <v>21</v>
      </c>
      <c r="G41" s="60">
        <f t="shared" si="2"/>
        <v>0.12055801136689821</v>
      </c>
      <c r="H41" s="34">
        <f t="shared" si="8"/>
        <v>0.09209718445750373</v>
      </c>
      <c r="I41" s="166">
        <f t="shared" si="4"/>
        <v>22</v>
      </c>
      <c r="J41" s="60">
        <f t="shared" si="5"/>
        <v>0.1072051614412272</v>
      </c>
      <c r="K41" s="62">
        <f t="shared" si="9"/>
        <v>0.08300633866586175</v>
      </c>
    </row>
    <row r="42" spans="1:11" s="6" customFormat="1" ht="16.5" customHeight="1" thickBot="1">
      <c r="A42" s="5"/>
      <c r="B42" s="35" t="s">
        <v>35</v>
      </c>
      <c r="C42" s="167">
        <f>SUM(МОБАЛ_Община:МБАЛ_Свищов!C42)</f>
        <v>27</v>
      </c>
      <c r="D42" s="57">
        <f t="shared" si="0"/>
        <v>0.870293965961836</v>
      </c>
      <c r="E42" s="58">
        <f t="shared" si="7"/>
        <v>0.7293354943273906</v>
      </c>
      <c r="F42" s="163">
        <f>SUM(МОБАЛ_Община:МБАЛ_Свищов!F42)</f>
        <v>645</v>
      </c>
      <c r="G42" s="57">
        <f t="shared" si="2"/>
        <v>3.7028532062690167</v>
      </c>
      <c r="H42" s="31">
        <f t="shared" si="8"/>
        <v>2.828699236909043</v>
      </c>
      <c r="I42" s="163">
        <f t="shared" si="4"/>
        <v>672</v>
      </c>
      <c r="J42" s="57">
        <f t="shared" si="5"/>
        <v>3.274630385841122</v>
      </c>
      <c r="K42" s="59">
        <f t="shared" si="9"/>
        <v>2.5354663447026864</v>
      </c>
    </row>
    <row r="43" spans="1:11" s="6" customFormat="1" ht="22.5" customHeight="1" thickBot="1">
      <c r="A43" s="93" t="s">
        <v>21</v>
      </c>
      <c r="B43" s="86" t="s">
        <v>64</v>
      </c>
      <c r="C43" s="129">
        <f>SUM(МОБАЛ_Община:МБАЛ_Свищов!C43)</f>
        <v>284</v>
      </c>
      <c r="D43" s="101">
        <f t="shared" si="0"/>
        <v>9.154203197524497</v>
      </c>
      <c r="E43" s="102">
        <f t="shared" si="7"/>
        <v>7.671528903295516</v>
      </c>
      <c r="F43" s="129">
        <f>SUM(МОБАЛ_Община:МБАЛ_Свищов!F43)</f>
        <v>0</v>
      </c>
      <c r="G43" s="101">
        <f t="shared" si="2"/>
        <v>0</v>
      </c>
      <c r="H43" s="102">
        <f t="shared" si="8"/>
        <v>0</v>
      </c>
      <c r="I43" s="129">
        <f t="shared" si="4"/>
        <v>284</v>
      </c>
      <c r="J43" s="101">
        <f t="shared" si="5"/>
        <v>1.3839211749685694</v>
      </c>
      <c r="K43" s="177">
        <f t="shared" si="9"/>
        <v>1.0715363718683972</v>
      </c>
    </row>
    <row r="44" spans="1:11" s="6" customFormat="1" ht="27" customHeight="1" thickBot="1">
      <c r="A44" s="9"/>
      <c r="B44" s="155" t="s">
        <v>81</v>
      </c>
      <c r="C44" s="162">
        <f>SUM(МОБАЛ_Община:МБАЛ_Свищов!C44)</f>
        <v>50</v>
      </c>
      <c r="D44" s="51">
        <f t="shared" si="0"/>
        <v>1.6116554925219184</v>
      </c>
      <c r="E44" s="33">
        <f t="shared" si="7"/>
        <v>1.3506212857914641</v>
      </c>
      <c r="F44" s="128">
        <f>SUM(МОБАЛ_Община:МБАЛ_Свищов!F44)</f>
        <v>0</v>
      </c>
      <c r="G44" s="51">
        <f t="shared" si="2"/>
        <v>0</v>
      </c>
      <c r="H44" s="33">
        <f t="shared" si="8"/>
        <v>0</v>
      </c>
      <c r="I44" s="165">
        <f t="shared" si="4"/>
        <v>50</v>
      </c>
      <c r="J44" s="51">
        <f t="shared" si="5"/>
        <v>0.24364809418460728</v>
      </c>
      <c r="K44" s="56">
        <f t="shared" si="9"/>
        <v>0.18865076969514036</v>
      </c>
    </row>
    <row r="45" spans="1:11" s="7" customFormat="1" ht="15" customHeight="1" thickBot="1">
      <c r="A45" s="4"/>
      <c r="B45" s="153" t="s">
        <v>79</v>
      </c>
      <c r="C45" s="163">
        <f>SUM(МОБАЛ_Община:МБАЛ_Свищов!C45)</f>
        <v>15</v>
      </c>
      <c r="D45" s="74">
        <f t="shared" si="0"/>
        <v>0.4834966477565756</v>
      </c>
      <c r="E45" s="76">
        <f t="shared" si="7"/>
        <v>0.4051863857374392</v>
      </c>
      <c r="F45" s="131">
        <f>SUM(МОБАЛ_Община:МБАЛ_Свищов!F45)</f>
        <v>0</v>
      </c>
      <c r="G45" s="74">
        <f t="shared" si="2"/>
        <v>0</v>
      </c>
      <c r="H45" s="76">
        <f t="shared" si="8"/>
        <v>0</v>
      </c>
      <c r="I45" s="168">
        <f t="shared" si="4"/>
        <v>15</v>
      </c>
      <c r="J45" s="74">
        <f t="shared" si="5"/>
        <v>0.07309442825538219</v>
      </c>
      <c r="K45" s="77">
        <f t="shared" si="9"/>
        <v>0.056595230908542106</v>
      </c>
    </row>
    <row r="46" spans="1:11" s="7" customFormat="1" ht="19.5" customHeight="1" thickBot="1">
      <c r="A46" s="93" t="s">
        <v>77</v>
      </c>
      <c r="B46" s="86" t="s">
        <v>63</v>
      </c>
      <c r="C46" s="129">
        <f>SUM(МОБАЛ_Община:МБАЛ_Свищов!C46)</f>
        <v>5</v>
      </c>
      <c r="D46" s="184">
        <f t="shared" si="0"/>
        <v>0.16116554925219184</v>
      </c>
      <c r="E46" s="185">
        <f t="shared" si="7"/>
        <v>0.1350621285791464</v>
      </c>
      <c r="F46" s="129">
        <f>SUM(МОБАЛ_Община:МБАЛ_Свищов!F46)</f>
        <v>0</v>
      </c>
      <c r="G46" s="184">
        <f t="shared" si="2"/>
        <v>0</v>
      </c>
      <c r="H46" s="102">
        <f t="shared" si="8"/>
        <v>0</v>
      </c>
      <c r="I46" s="178">
        <f t="shared" si="4"/>
        <v>5</v>
      </c>
      <c r="J46" s="184">
        <f t="shared" si="5"/>
        <v>0.02436480941846073</v>
      </c>
      <c r="K46" s="186">
        <f t="shared" si="9"/>
        <v>0.018865076969514036</v>
      </c>
    </row>
    <row r="47" spans="1:11" s="6" customFormat="1" ht="20.25" customHeight="1" thickBot="1">
      <c r="A47" s="93" t="s">
        <v>29</v>
      </c>
      <c r="B47" s="86" t="s">
        <v>65</v>
      </c>
      <c r="C47" s="129">
        <f>SUM(МОБАЛ_Община:МБАЛ_Свищов!C47)</f>
        <v>219</v>
      </c>
      <c r="D47" s="101">
        <f t="shared" si="0"/>
        <v>7.059051057246003</v>
      </c>
      <c r="E47" s="102">
        <f t="shared" si="7"/>
        <v>5.915721231766613</v>
      </c>
      <c r="F47" s="129">
        <f>SUM(МОБАЛ_Община:МБАЛ_Свищов!F47)</f>
        <v>284</v>
      </c>
      <c r="G47" s="101">
        <f t="shared" si="2"/>
        <v>1.630403582295195</v>
      </c>
      <c r="H47" s="102">
        <f t="shared" si="8"/>
        <v>1.2455047802824313</v>
      </c>
      <c r="I47" s="129">
        <f t="shared" si="4"/>
        <v>503</v>
      </c>
      <c r="J47" s="101">
        <f t="shared" si="5"/>
        <v>2.451099827497149</v>
      </c>
      <c r="K47" s="177">
        <f t="shared" si="9"/>
        <v>1.897826743133112</v>
      </c>
    </row>
    <row r="48" spans="1:11" s="6" customFormat="1" ht="16.5" customHeight="1" thickBot="1">
      <c r="A48" s="93" t="s">
        <v>30</v>
      </c>
      <c r="B48" s="86" t="s">
        <v>66</v>
      </c>
      <c r="C48" s="129">
        <f>SUM(МОБАЛ_Община:МБАЛ_Свищов!C48)</f>
        <v>697</v>
      </c>
      <c r="D48" s="101">
        <f t="shared" si="0"/>
        <v>22.466477565755543</v>
      </c>
      <c r="E48" s="102">
        <f t="shared" si="7"/>
        <v>18.827660723933008</v>
      </c>
      <c r="F48" s="129">
        <f>SUM(МОБАЛ_Община:МБАЛ_Свищов!F48)</f>
        <v>1659</v>
      </c>
      <c r="G48" s="101">
        <f t="shared" si="2"/>
        <v>9.52408289798496</v>
      </c>
      <c r="H48" s="102">
        <f t="shared" si="8"/>
        <v>7.275677572142794</v>
      </c>
      <c r="I48" s="129">
        <f t="shared" si="4"/>
        <v>2356</v>
      </c>
      <c r="J48" s="101">
        <f t="shared" si="5"/>
        <v>11.480698197978695</v>
      </c>
      <c r="K48" s="177">
        <f t="shared" si="9"/>
        <v>8.889224268035013</v>
      </c>
    </row>
    <row r="49" spans="1:11" s="7" customFormat="1" ht="19.5" customHeight="1">
      <c r="A49" s="4"/>
      <c r="B49" s="37" t="s">
        <v>67</v>
      </c>
      <c r="C49" s="162">
        <f>SUM(МОБАЛ_Община:МБАЛ_Свищов!C49)</f>
        <v>81</v>
      </c>
      <c r="D49" s="51">
        <f t="shared" si="0"/>
        <v>2.610881897885508</v>
      </c>
      <c r="E49" s="54">
        <f t="shared" si="7"/>
        <v>2.1880064829821717</v>
      </c>
      <c r="F49" s="162">
        <f>SUM(МОБАЛ_Община:МБАЛ_Свищов!F49)</f>
        <v>363</v>
      </c>
      <c r="G49" s="51">
        <f t="shared" si="2"/>
        <v>2.0839313393420977</v>
      </c>
      <c r="H49" s="33">
        <f t="shared" si="8"/>
        <v>1.5919656170511358</v>
      </c>
      <c r="I49" s="165">
        <f t="shared" si="4"/>
        <v>444</v>
      </c>
      <c r="J49" s="51">
        <f t="shared" si="5"/>
        <v>2.1635950763593126</v>
      </c>
      <c r="K49" s="56">
        <f t="shared" si="9"/>
        <v>1.6752188348928463</v>
      </c>
    </row>
    <row r="50" spans="1:11" s="7" customFormat="1" ht="12.75" customHeight="1">
      <c r="A50" s="4"/>
      <c r="B50" s="35" t="s">
        <v>71</v>
      </c>
      <c r="C50" s="195">
        <f>SUM(МОБАЛ_Община:МБАЛ_Свищов!C50)</f>
        <v>1</v>
      </c>
      <c r="D50" s="196">
        <f t="shared" si="0"/>
        <v>0.03223310985043837</v>
      </c>
      <c r="E50" s="197">
        <f t="shared" si="7"/>
        <v>0.02701242571582928</v>
      </c>
      <c r="F50" s="201">
        <f>SUM(МОБАЛ_Община:МБАЛ_Свищов!F50)</f>
        <v>4</v>
      </c>
      <c r="G50" s="196">
        <f t="shared" si="2"/>
        <v>0.02296343073655204</v>
      </c>
      <c r="H50" s="198">
        <f t="shared" si="8"/>
        <v>0.01754232084904833</v>
      </c>
      <c r="I50" s="195">
        <f t="shared" si="4"/>
        <v>5</v>
      </c>
      <c r="J50" s="196">
        <f t="shared" si="5"/>
        <v>0.02436480941846073</v>
      </c>
      <c r="K50" s="199">
        <f t="shared" si="9"/>
        <v>0.018865076969514036</v>
      </c>
    </row>
    <row r="51" spans="1:11" s="6" customFormat="1" ht="21.75" customHeight="1">
      <c r="A51" s="4"/>
      <c r="B51" s="35" t="s">
        <v>68</v>
      </c>
      <c r="C51" s="166">
        <f>SUM(МОБАЛ_Община:МБАЛ_Свищов!C51)</f>
        <v>9</v>
      </c>
      <c r="D51" s="60">
        <f t="shared" si="0"/>
        <v>0.2900979886539453</v>
      </c>
      <c r="E51" s="61">
        <f t="shared" si="7"/>
        <v>0.24311183144246354</v>
      </c>
      <c r="F51" s="166">
        <f>SUM(МОБАЛ_Община:МБАЛ_Свищов!F51)</f>
        <v>142</v>
      </c>
      <c r="G51" s="60">
        <f t="shared" si="2"/>
        <v>0.8152017911475975</v>
      </c>
      <c r="H51" s="34">
        <f t="shared" si="8"/>
        <v>0.6227523901412156</v>
      </c>
      <c r="I51" s="166">
        <f t="shared" si="4"/>
        <v>151</v>
      </c>
      <c r="J51" s="60">
        <f t="shared" si="5"/>
        <v>0.7358172444375141</v>
      </c>
      <c r="K51" s="62">
        <f t="shared" si="9"/>
        <v>0.5697253244793239</v>
      </c>
    </row>
    <row r="52" spans="1:11" ht="12.75" customHeight="1">
      <c r="A52" s="4"/>
      <c r="B52" s="35" t="s">
        <v>72</v>
      </c>
      <c r="C52" s="195">
        <f>SUM(МОБАЛ_Община:МБАЛ_Свищов!C52)</f>
        <v>3</v>
      </c>
      <c r="D52" s="196">
        <f t="shared" si="0"/>
        <v>0.0966993295513151</v>
      </c>
      <c r="E52" s="197">
        <f t="shared" si="7"/>
        <v>0.08103727714748785</v>
      </c>
      <c r="F52" s="195">
        <f>SUM(МОБАЛ_Община:МБАЛ_Свищов!F52)</f>
        <v>46</v>
      </c>
      <c r="G52" s="196">
        <f t="shared" si="2"/>
        <v>0.26407945347034845</v>
      </c>
      <c r="H52" s="198">
        <f t="shared" si="8"/>
        <v>0.2017366897640558</v>
      </c>
      <c r="I52" s="195">
        <f t="shared" si="4"/>
        <v>49</v>
      </c>
      <c r="J52" s="196">
        <f t="shared" si="5"/>
        <v>0.23877513230091515</v>
      </c>
      <c r="K52" s="199">
        <f t="shared" si="9"/>
        <v>0.18487775430123754</v>
      </c>
    </row>
    <row r="53" spans="1:11" ht="18" customHeight="1">
      <c r="A53" s="4"/>
      <c r="B53" s="35" t="s">
        <v>69</v>
      </c>
      <c r="C53" s="166">
        <f>SUM(МОБАЛ_Община:МБАЛ_Свищов!C53)</f>
        <v>82</v>
      </c>
      <c r="D53" s="60">
        <f t="shared" si="0"/>
        <v>2.6431150077359464</v>
      </c>
      <c r="E53" s="61">
        <f t="shared" si="7"/>
        <v>2.215018908698001</v>
      </c>
      <c r="F53" s="166">
        <f>SUM(МОБАЛ_Община:МБАЛ_Свищов!F53)</f>
        <v>409</v>
      </c>
      <c r="G53" s="60">
        <f t="shared" si="2"/>
        <v>2.3480107928124463</v>
      </c>
      <c r="H53" s="34">
        <f t="shared" si="8"/>
        <v>1.7937023068151916</v>
      </c>
      <c r="I53" s="166">
        <f t="shared" si="4"/>
        <v>491</v>
      </c>
      <c r="J53" s="60">
        <f t="shared" si="5"/>
        <v>2.3926242848928436</v>
      </c>
      <c r="K53" s="62">
        <f t="shared" si="9"/>
        <v>1.8525505584062782</v>
      </c>
    </row>
    <row r="54" spans="1:11" ht="12.75" customHeight="1">
      <c r="A54" s="4"/>
      <c r="B54" s="35" t="s">
        <v>73</v>
      </c>
      <c r="C54" s="195">
        <f>SUM(МОБАЛ_Община:МБАЛ_Свищов!C54)</f>
        <v>77</v>
      </c>
      <c r="D54" s="196">
        <f t="shared" si="0"/>
        <v>2.4819494584837547</v>
      </c>
      <c r="E54" s="197">
        <f t="shared" si="7"/>
        <v>2.0799567801188545</v>
      </c>
      <c r="F54" s="195">
        <f>SUM(МОБАЛ_Община:МБАЛ_Свищов!F54)</f>
        <v>248</v>
      </c>
      <c r="G54" s="196">
        <f t="shared" si="2"/>
        <v>1.4237327056662266</v>
      </c>
      <c r="H54" s="198">
        <f t="shared" si="8"/>
        <v>1.0876238926409965</v>
      </c>
      <c r="I54" s="195">
        <f t="shared" si="4"/>
        <v>325</v>
      </c>
      <c r="J54" s="196">
        <f t="shared" si="5"/>
        <v>1.5837126121999474</v>
      </c>
      <c r="K54" s="199">
        <f t="shared" si="9"/>
        <v>1.2262300030184123</v>
      </c>
    </row>
    <row r="55" spans="1:11" ht="18.75" customHeight="1">
      <c r="A55" s="4"/>
      <c r="B55" s="35" t="s">
        <v>70</v>
      </c>
      <c r="C55" s="166">
        <f>SUM(МОБАЛ_Община:МБАЛ_Свищов!C55)</f>
        <v>21</v>
      </c>
      <c r="D55" s="60">
        <f t="shared" si="0"/>
        <v>0.6768953068592057</v>
      </c>
      <c r="E55" s="61">
        <f t="shared" si="7"/>
        <v>0.5672609400324149</v>
      </c>
      <c r="F55" s="165">
        <f>SUM(МОБАЛ_Община:МБАЛ_Свищов!F55)</f>
        <v>376</v>
      </c>
      <c r="G55" s="60">
        <f t="shared" si="2"/>
        <v>2.1585624892358917</v>
      </c>
      <c r="H55" s="34">
        <f t="shared" si="8"/>
        <v>1.6489781598105429</v>
      </c>
      <c r="I55" s="166">
        <f t="shared" si="4"/>
        <v>397</v>
      </c>
      <c r="J55" s="60">
        <f t="shared" si="5"/>
        <v>1.9345658678257818</v>
      </c>
      <c r="K55" s="62">
        <f t="shared" si="9"/>
        <v>1.4978871113794143</v>
      </c>
    </row>
    <row r="56" spans="1:11" ht="11.25" customHeight="1">
      <c r="A56" s="4"/>
      <c r="B56" s="35" t="s">
        <v>74</v>
      </c>
      <c r="C56" s="195">
        <f>SUM(МОБАЛ_Община:МБАЛ_Свищов!C56)</f>
        <v>16</v>
      </c>
      <c r="D56" s="196">
        <f t="shared" si="0"/>
        <v>0.5157297576070139</v>
      </c>
      <c r="E56" s="197">
        <f t="shared" si="7"/>
        <v>0.4321988114532685</v>
      </c>
      <c r="F56" s="195">
        <f>SUM(МОБАЛ_Община:МБАЛ_Свищов!F56)</f>
        <v>352</v>
      </c>
      <c r="G56" s="196">
        <f t="shared" si="2"/>
        <v>2.0207819048165794</v>
      </c>
      <c r="H56" s="198">
        <f t="shared" si="8"/>
        <v>1.543724234716253</v>
      </c>
      <c r="I56" s="195">
        <f t="shared" si="4"/>
        <v>368</v>
      </c>
      <c r="J56" s="196">
        <f t="shared" si="5"/>
        <v>1.7932499731987097</v>
      </c>
      <c r="K56" s="199">
        <f t="shared" si="9"/>
        <v>1.388469664956233</v>
      </c>
    </row>
    <row r="57" spans="1:11" ht="17.25" customHeight="1" thickBot="1">
      <c r="A57" s="4"/>
      <c r="B57" s="35" t="s">
        <v>33</v>
      </c>
      <c r="C57" s="167">
        <f>SUM(МОБАЛ_Община:МБАЛ_Свищов!C57)</f>
        <v>54</v>
      </c>
      <c r="D57" s="66">
        <f t="shared" si="0"/>
        <v>1.740587931923672</v>
      </c>
      <c r="E57" s="67">
        <f t="shared" si="7"/>
        <v>1.4586709886547813</v>
      </c>
      <c r="F57" s="167">
        <f>SUM(МОБАЛ_Община:МБАЛ_Свищов!F57)</f>
        <v>67</v>
      </c>
      <c r="G57" s="66">
        <f t="shared" si="2"/>
        <v>0.3846374648372467</v>
      </c>
      <c r="H57" s="67">
        <f t="shared" si="8"/>
        <v>0.2938338742215595</v>
      </c>
      <c r="I57" s="169">
        <f t="shared" si="4"/>
        <v>121</v>
      </c>
      <c r="J57" s="66">
        <f t="shared" si="5"/>
        <v>0.5896283879267497</v>
      </c>
      <c r="K57" s="69">
        <f t="shared" si="9"/>
        <v>0.45653486266223964</v>
      </c>
    </row>
    <row r="58" spans="1:11" s="6" customFormat="1" ht="21" customHeight="1" thickBot="1">
      <c r="A58" s="93" t="s">
        <v>88</v>
      </c>
      <c r="B58" s="86" t="s">
        <v>87</v>
      </c>
      <c r="C58" s="87">
        <f>SUM(МОБАЛ_Община:МБАЛ_Свищов!C58)</f>
        <v>80</v>
      </c>
      <c r="D58" s="88">
        <f t="shared" si="0"/>
        <v>2.5786487880350695</v>
      </c>
      <c r="E58" s="89">
        <f t="shared" si="7"/>
        <v>2.1609940572663424</v>
      </c>
      <c r="F58" s="129">
        <f>SUM(МОБАЛ_Община:МБАЛ_Свищов!F58)</f>
        <v>1996</v>
      </c>
      <c r="G58" s="88">
        <f t="shared" si="2"/>
        <v>11.458751937539468</v>
      </c>
      <c r="H58" s="89">
        <f t="shared" si="8"/>
        <v>8.753618103675116</v>
      </c>
      <c r="I58" s="129">
        <f t="shared" si="4"/>
        <v>2076</v>
      </c>
      <c r="J58" s="88">
        <f t="shared" si="5"/>
        <v>10.116268870544895</v>
      </c>
      <c r="K58" s="91">
        <f t="shared" si="9"/>
        <v>7.832779957742227</v>
      </c>
    </row>
    <row r="59" spans="1:11" s="1" customFormat="1" ht="13.5">
      <c r="A59" s="4"/>
      <c r="B59" s="37" t="s">
        <v>89</v>
      </c>
      <c r="C59" s="109">
        <f>SUM(МОБАЛ_Община:МБАЛ_Свищов!C59)</f>
        <v>74</v>
      </c>
      <c r="D59" s="17">
        <f t="shared" si="0"/>
        <v>2.3852501289324395</v>
      </c>
      <c r="E59" s="29">
        <f t="shared" si="7"/>
        <v>1.998919502971367</v>
      </c>
      <c r="F59" s="166">
        <f>SUM(МОБАЛ_Община:МБАЛ_Свищов!F59)</f>
        <v>1926</v>
      </c>
      <c r="G59" s="17">
        <f t="shared" si="2"/>
        <v>11.056891899649807</v>
      </c>
      <c r="H59" s="29">
        <f t="shared" si="8"/>
        <v>8.44662748881677</v>
      </c>
      <c r="I59" s="132">
        <f t="shared" si="4"/>
        <v>2000</v>
      </c>
      <c r="J59" s="17">
        <f t="shared" si="5"/>
        <v>9.74592376738429</v>
      </c>
      <c r="K59" s="18">
        <f t="shared" si="9"/>
        <v>7.5460307878056145</v>
      </c>
    </row>
    <row r="60" spans="1:11" s="1" customFormat="1" ht="14.25" thickBot="1">
      <c r="A60" s="22"/>
      <c r="B60" s="227" t="s">
        <v>90</v>
      </c>
      <c r="C60" s="113">
        <f>SUM(МОБАЛ_Община:МБАЛ_Свищов!C60)</f>
        <v>6</v>
      </c>
      <c r="D60" s="17">
        <f t="shared" si="0"/>
        <v>0.1933986591026302</v>
      </c>
      <c r="E60" s="29">
        <f t="shared" si="7"/>
        <v>0.1620745542949757</v>
      </c>
      <c r="F60" s="166">
        <f>SUM(МОБАЛ_Община:МБАЛ_Свищов!F60)</f>
        <v>70</v>
      </c>
      <c r="G60" s="17">
        <f t="shared" si="2"/>
        <v>0.40186003788966074</v>
      </c>
      <c r="H60" s="29">
        <f t="shared" si="8"/>
        <v>0.3069906148583458</v>
      </c>
      <c r="I60" s="132">
        <f t="shared" si="4"/>
        <v>76</v>
      </c>
      <c r="J60" s="17">
        <f t="shared" si="5"/>
        <v>0.3703451031606031</v>
      </c>
      <c r="K60" s="18">
        <f t="shared" si="9"/>
        <v>0.28674916993661337</v>
      </c>
    </row>
    <row r="61" spans="1:11" s="6" customFormat="1" ht="18.75" customHeight="1" thickBot="1">
      <c r="A61" s="154"/>
      <c r="B61" s="138" t="s">
        <v>22</v>
      </c>
      <c r="C61" s="142">
        <f>C48+C47+C46+C43+C38+C34+C33+C32+C27+C22+C18+C17+C16+C14+C13+C11+C10+C8+C5+C58</f>
        <v>3702</v>
      </c>
      <c r="D61" s="204">
        <f t="shared" si="0"/>
        <v>119.32697266632285</v>
      </c>
      <c r="E61" s="89"/>
      <c r="F61" s="139">
        <f>F48+F47+F46+F43+F38+F34+F33+F32+F27+F22+F18+F17+F16+F14+F13+F11+F10+F8+F5+F58</f>
        <v>22802</v>
      </c>
      <c r="G61" s="204">
        <f t="shared" si="2"/>
        <v>130.9030369137149</v>
      </c>
      <c r="H61" s="89"/>
      <c r="I61" s="139">
        <f>I48+I47+I46+I43+I38+I34+I33+I32+I27+I22+I18+I17+I16+I14+I13+I11+I10+I8+I5+I58</f>
        <v>26504</v>
      </c>
      <c r="J61" s="204">
        <f t="shared" si="5"/>
        <v>129.15298176537664</v>
      </c>
      <c r="K61" s="91"/>
    </row>
  </sheetData>
  <sheetProtection/>
  <mergeCells count="2">
    <mergeCell ref="B3:B4"/>
    <mergeCell ref="A1:K1"/>
  </mergeCells>
  <printOptions horizontalCentered="1" verticalCentered="1"/>
  <pageMargins left="0.2362204724409449" right="0.2362204724409449" top="0.5905511811023623" bottom="0.4330708661417323" header="0.2362204724409449" footer="0.2362204724409449"/>
  <pageSetup blackAndWhite="1" horizontalDpi="600" verticalDpi="600" orientation="landscape" paperSize="9" r:id="rId1"/>
  <headerFooter alignWithMargins="0">
    <oddFooter>&amp;L&amp;9&amp;Z&amp;10  &amp;"Tahoma,Обикновен"&amp;F   (&amp;"Tahoma,Курсив" oblast )&amp;R&amp;P -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K61"/>
  <sheetViews>
    <sheetView zoomScalePageLayoutView="0" workbookViewId="0" topLeftCell="A1">
      <pane xSplit="1" ySplit="4" topLeftCell="B1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L47" sqref="L47"/>
    </sheetView>
  </sheetViews>
  <sheetFormatPr defaultColWidth="9.00390625" defaultRowHeight="12.75"/>
  <cols>
    <col min="1" max="1" width="6.50390625" style="0" customWidth="1"/>
    <col min="2" max="2" width="50.125" style="10" customWidth="1"/>
    <col min="3" max="3" width="11.125" style="3" hidden="1" customWidth="1"/>
    <col min="4" max="4" width="11.00390625" style="3" hidden="1" customWidth="1"/>
    <col min="5" max="5" width="9.00390625" style="3" hidden="1" customWidth="1"/>
    <col min="6" max="6" width="10.50390625" style="3" hidden="1" customWidth="1"/>
    <col min="7" max="7" width="9.875" style="3" hidden="1" customWidth="1"/>
    <col min="8" max="8" width="8.125" style="3" hidden="1" customWidth="1"/>
    <col min="9" max="9" width="10.625" style="3" customWidth="1"/>
    <col min="10" max="10" width="10.50390625" style="3" customWidth="1"/>
    <col min="11" max="11" width="8.125" style="3" customWidth="1"/>
  </cols>
  <sheetData>
    <row r="1" spans="1:11" ht="18.75" customHeight="1">
      <c r="A1" s="258" t="s">
        <v>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20.25" customHeight="1" thickBot="1">
      <c r="A2" s="20"/>
      <c r="B2" s="21"/>
      <c r="C2" s="2"/>
      <c r="D2" s="224">
        <v>35094</v>
      </c>
      <c r="E2" s="225"/>
      <c r="F2" s="225"/>
      <c r="G2" s="224">
        <v>192602</v>
      </c>
      <c r="H2" s="2"/>
      <c r="I2" s="2"/>
      <c r="J2" s="224">
        <v>205214</v>
      </c>
      <c r="K2" s="2"/>
    </row>
    <row r="3" spans="1:11" ht="12.75">
      <c r="A3" s="260" t="s">
        <v>24</v>
      </c>
      <c r="B3" s="262" t="s">
        <v>5</v>
      </c>
      <c r="C3" s="124" t="s">
        <v>1</v>
      </c>
      <c r="D3" s="123"/>
      <c r="E3" s="123"/>
      <c r="F3" s="124" t="s">
        <v>2</v>
      </c>
      <c r="G3" s="123"/>
      <c r="H3" s="123"/>
      <c r="I3" s="124" t="s">
        <v>3</v>
      </c>
      <c r="J3" s="123"/>
      <c r="K3" s="125"/>
    </row>
    <row r="4" spans="1:11" ht="33.75" customHeight="1" thickBot="1">
      <c r="A4" s="271"/>
      <c r="B4" s="263"/>
      <c r="C4" s="120" t="s">
        <v>6</v>
      </c>
      <c r="D4" s="118" t="s">
        <v>7</v>
      </c>
      <c r="E4" s="119" t="s">
        <v>8</v>
      </c>
      <c r="F4" s="120" t="s">
        <v>6</v>
      </c>
      <c r="G4" s="118" t="s">
        <v>7</v>
      </c>
      <c r="H4" s="119" t="s">
        <v>8</v>
      </c>
      <c r="I4" s="120" t="s">
        <v>6</v>
      </c>
      <c r="J4" s="118" t="s">
        <v>7</v>
      </c>
      <c r="K4" s="121" t="s">
        <v>8</v>
      </c>
    </row>
    <row r="5" spans="1:11" ht="16.5" customHeight="1" hidden="1" thickBot="1">
      <c r="A5" s="84" t="s">
        <v>9</v>
      </c>
      <c r="B5" s="148" t="s">
        <v>26</v>
      </c>
      <c r="C5" s="139"/>
      <c r="D5" s="88">
        <f aca="true" t="shared" si="0" ref="D5:D36">C5*1000/$D$2</f>
        <v>0</v>
      </c>
      <c r="E5" s="89">
        <f>IF(C$58=0,0,C5*100/C$58)</f>
        <v>0</v>
      </c>
      <c r="F5" s="129"/>
      <c r="G5" s="88">
        <f aca="true" t="shared" si="1" ref="G5:G36">F5*1000/$G$2</f>
        <v>0</v>
      </c>
      <c r="H5" s="89">
        <f aca="true" t="shared" si="2" ref="H5:H17">F5*100/F$58</f>
        <v>0</v>
      </c>
      <c r="I5" s="139"/>
      <c r="J5" s="88">
        <f aca="true" t="shared" si="3" ref="J5:J36">I5*1000/$J$2</f>
        <v>0</v>
      </c>
      <c r="K5" s="91">
        <f aca="true" t="shared" si="4" ref="K5:K17">I5*100/I$58</f>
        <v>0</v>
      </c>
    </row>
    <row r="6" spans="1:11" s="1" customFormat="1" ht="12.75" customHeight="1" hidden="1">
      <c r="A6" s="4"/>
      <c r="B6" s="37" t="s">
        <v>36</v>
      </c>
      <c r="C6" s="140"/>
      <c r="D6" s="17">
        <f t="shared" si="0"/>
        <v>0</v>
      </c>
      <c r="E6" s="29">
        <f aca="true" t="shared" si="5" ref="E6:E57">IF(C$58=0,0,C6*100/C$58)</f>
        <v>0</v>
      </c>
      <c r="F6" s="132"/>
      <c r="G6" s="17">
        <f t="shared" si="1"/>
        <v>0</v>
      </c>
      <c r="H6" s="29">
        <f t="shared" si="2"/>
        <v>0</v>
      </c>
      <c r="I6" s="132"/>
      <c r="J6" s="17">
        <f t="shared" si="3"/>
        <v>0</v>
      </c>
      <c r="K6" s="18">
        <f t="shared" si="4"/>
        <v>0</v>
      </c>
    </row>
    <row r="7" spans="1:11" s="1" customFormat="1" ht="14.25" customHeight="1" hidden="1" thickBot="1">
      <c r="A7" s="4"/>
      <c r="B7" s="36" t="s">
        <v>37</v>
      </c>
      <c r="C7" s="141"/>
      <c r="D7" s="11">
        <f t="shared" si="0"/>
        <v>0</v>
      </c>
      <c r="E7" s="30">
        <f t="shared" si="5"/>
        <v>0</v>
      </c>
      <c r="F7" s="127"/>
      <c r="G7" s="13">
        <f t="shared" si="1"/>
        <v>0</v>
      </c>
      <c r="H7" s="32">
        <f t="shared" si="2"/>
        <v>0</v>
      </c>
      <c r="I7" s="134"/>
      <c r="J7" s="13">
        <f t="shared" si="3"/>
        <v>0</v>
      </c>
      <c r="K7" s="12">
        <f t="shared" si="4"/>
        <v>0</v>
      </c>
    </row>
    <row r="8" spans="1:11" ht="13.5" customHeight="1" hidden="1" thickBot="1">
      <c r="A8" s="84" t="s">
        <v>10</v>
      </c>
      <c r="B8" s="94" t="s">
        <v>38</v>
      </c>
      <c r="C8" s="142"/>
      <c r="D8" s="88">
        <f t="shared" si="0"/>
        <v>0</v>
      </c>
      <c r="E8" s="89">
        <f t="shared" si="5"/>
        <v>0</v>
      </c>
      <c r="F8" s="129"/>
      <c r="G8" s="88">
        <f t="shared" si="1"/>
        <v>0</v>
      </c>
      <c r="H8" s="89">
        <f t="shared" si="2"/>
        <v>0</v>
      </c>
      <c r="I8" s="139"/>
      <c r="J8" s="88">
        <f t="shared" si="3"/>
        <v>0</v>
      </c>
      <c r="K8" s="91">
        <f t="shared" si="4"/>
        <v>0</v>
      </c>
    </row>
    <row r="9" spans="1:11" s="1" customFormat="1" ht="15" customHeight="1" hidden="1" thickBot="1">
      <c r="A9" s="15"/>
      <c r="B9" s="37" t="s">
        <v>39</v>
      </c>
      <c r="C9" s="140"/>
      <c r="D9" s="17">
        <f t="shared" si="0"/>
        <v>0</v>
      </c>
      <c r="E9" s="29">
        <f t="shared" si="5"/>
        <v>0</v>
      </c>
      <c r="F9" s="127"/>
      <c r="G9" s="17">
        <f t="shared" si="1"/>
        <v>0</v>
      </c>
      <c r="H9" s="29">
        <f t="shared" si="2"/>
        <v>0</v>
      </c>
      <c r="I9" s="132"/>
      <c r="J9" s="17">
        <f t="shared" si="3"/>
        <v>0</v>
      </c>
      <c r="K9" s="18">
        <f t="shared" si="4"/>
        <v>0</v>
      </c>
    </row>
    <row r="10" spans="1:11" s="6" customFormat="1" ht="15.75" customHeight="1" hidden="1" thickBot="1">
      <c r="A10" s="85" t="s">
        <v>11</v>
      </c>
      <c r="B10" s="86" t="s">
        <v>40</v>
      </c>
      <c r="C10" s="142"/>
      <c r="D10" s="88">
        <f t="shared" si="0"/>
        <v>0</v>
      </c>
      <c r="E10" s="89">
        <f t="shared" si="5"/>
        <v>0</v>
      </c>
      <c r="F10" s="129"/>
      <c r="G10" s="88">
        <f t="shared" si="1"/>
        <v>0</v>
      </c>
      <c r="H10" s="89">
        <f t="shared" si="2"/>
        <v>0</v>
      </c>
      <c r="I10" s="139"/>
      <c r="J10" s="88">
        <f t="shared" si="3"/>
        <v>0</v>
      </c>
      <c r="K10" s="91">
        <f t="shared" si="4"/>
        <v>0</v>
      </c>
    </row>
    <row r="11" spans="1:11" s="6" customFormat="1" ht="30" customHeight="1" hidden="1" thickBot="1">
      <c r="A11" s="92" t="s">
        <v>12</v>
      </c>
      <c r="B11" s="86" t="s">
        <v>41</v>
      </c>
      <c r="C11" s="142"/>
      <c r="D11" s="88">
        <f t="shared" si="0"/>
        <v>0</v>
      </c>
      <c r="E11" s="89">
        <f t="shared" si="5"/>
        <v>0</v>
      </c>
      <c r="F11" s="129"/>
      <c r="G11" s="88">
        <f t="shared" si="1"/>
        <v>0</v>
      </c>
      <c r="H11" s="89">
        <f t="shared" si="2"/>
        <v>0</v>
      </c>
      <c r="I11" s="139"/>
      <c r="J11" s="88">
        <f t="shared" si="3"/>
        <v>0</v>
      </c>
      <c r="K11" s="91">
        <f t="shared" si="4"/>
        <v>0</v>
      </c>
    </row>
    <row r="12" spans="1:11" s="6" customFormat="1" ht="16.5" customHeight="1" hidden="1" thickBot="1">
      <c r="A12" s="16"/>
      <c r="B12" s="38" t="s">
        <v>78</v>
      </c>
      <c r="C12" s="143"/>
      <c r="D12" s="27">
        <f t="shared" si="0"/>
        <v>0</v>
      </c>
      <c r="E12" s="31">
        <f t="shared" si="5"/>
        <v>0</v>
      </c>
      <c r="F12" s="127"/>
      <c r="G12" s="27">
        <f t="shared" si="1"/>
        <v>0</v>
      </c>
      <c r="H12" s="31">
        <f t="shared" si="2"/>
        <v>0</v>
      </c>
      <c r="I12" s="127"/>
      <c r="J12" s="27">
        <f t="shared" si="3"/>
        <v>0</v>
      </c>
      <c r="K12" s="28">
        <f t="shared" si="4"/>
        <v>0</v>
      </c>
    </row>
    <row r="13" spans="1:11" s="6" customFormat="1" ht="15" customHeight="1" hidden="1" thickBot="1">
      <c r="A13" s="93" t="s">
        <v>13</v>
      </c>
      <c r="B13" s="94" t="s">
        <v>42</v>
      </c>
      <c r="C13" s="156"/>
      <c r="D13" s="96">
        <f t="shared" si="0"/>
        <v>0</v>
      </c>
      <c r="E13" s="97">
        <f t="shared" si="5"/>
        <v>0</v>
      </c>
      <c r="F13" s="129"/>
      <c r="G13" s="96">
        <f t="shared" si="1"/>
        <v>0</v>
      </c>
      <c r="H13" s="97">
        <f t="shared" si="2"/>
        <v>0</v>
      </c>
      <c r="I13" s="157"/>
      <c r="J13" s="96">
        <f t="shared" si="3"/>
        <v>0</v>
      </c>
      <c r="K13" s="98">
        <f t="shared" si="4"/>
        <v>0</v>
      </c>
    </row>
    <row r="14" spans="1:11" s="6" customFormat="1" ht="15.75" customHeight="1" hidden="1" thickBot="1">
      <c r="A14" s="92" t="s">
        <v>14</v>
      </c>
      <c r="B14" s="86" t="s">
        <v>43</v>
      </c>
      <c r="C14" s="142"/>
      <c r="D14" s="88">
        <f t="shared" si="0"/>
        <v>0</v>
      </c>
      <c r="E14" s="89">
        <f t="shared" si="5"/>
        <v>0</v>
      </c>
      <c r="F14" s="129"/>
      <c r="G14" s="88">
        <f t="shared" si="1"/>
        <v>0</v>
      </c>
      <c r="H14" s="89">
        <f t="shared" si="2"/>
        <v>0</v>
      </c>
      <c r="I14" s="139"/>
      <c r="J14" s="88">
        <f t="shared" si="3"/>
        <v>0</v>
      </c>
      <c r="K14" s="107">
        <f t="shared" si="4"/>
        <v>0</v>
      </c>
    </row>
    <row r="15" spans="1:11" s="1" customFormat="1" ht="15.75" customHeight="1" hidden="1" thickBot="1">
      <c r="A15" s="4"/>
      <c r="B15" s="39" t="s">
        <v>44</v>
      </c>
      <c r="C15" s="144"/>
      <c r="D15" s="13">
        <f t="shared" si="0"/>
        <v>0</v>
      </c>
      <c r="E15" s="32">
        <f t="shared" si="5"/>
        <v>0</v>
      </c>
      <c r="F15" s="127"/>
      <c r="G15" s="13">
        <f t="shared" si="1"/>
        <v>0</v>
      </c>
      <c r="H15" s="32">
        <f t="shared" si="2"/>
        <v>0</v>
      </c>
      <c r="I15" s="134"/>
      <c r="J15" s="13">
        <f t="shared" si="3"/>
        <v>0</v>
      </c>
      <c r="K15" s="19">
        <f t="shared" si="4"/>
        <v>0</v>
      </c>
    </row>
    <row r="16" spans="1:11" s="1" customFormat="1" ht="16.5" customHeight="1" hidden="1" thickBot="1">
      <c r="A16" s="99" t="s">
        <v>15</v>
      </c>
      <c r="B16" s="94" t="s">
        <v>27</v>
      </c>
      <c r="C16" s="145"/>
      <c r="D16" s="101">
        <f t="shared" si="0"/>
        <v>0</v>
      </c>
      <c r="E16" s="102">
        <f t="shared" si="5"/>
        <v>0</v>
      </c>
      <c r="F16" s="129"/>
      <c r="G16" s="101">
        <f t="shared" si="1"/>
        <v>0</v>
      </c>
      <c r="H16" s="102">
        <f t="shared" si="2"/>
        <v>0</v>
      </c>
      <c r="I16" s="129"/>
      <c r="J16" s="101">
        <f t="shared" si="3"/>
        <v>0</v>
      </c>
      <c r="K16" s="103">
        <f t="shared" si="4"/>
        <v>0</v>
      </c>
    </row>
    <row r="17" spans="1:11" s="6" customFormat="1" ht="18" customHeight="1" hidden="1" thickBot="1">
      <c r="A17" s="104" t="s">
        <v>16</v>
      </c>
      <c r="B17" s="86" t="s">
        <v>45</v>
      </c>
      <c r="C17" s="142"/>
      <c r="D17" s="88">
        <f t="shared" si="0"/>
        <v>0</v>
      </c>
      <c r="E17" s="89">
        <f t="shared" si="5"/>
        <v>0</v>
      </c>
      <c r="F17" s="229"/>
      <c r="G17" s="88">
        <f t="shared" si="1"/>
        <v>0</v>
      </c>
      <c r="H17" s="89">
        <f t="shared" si="2"/>
        <v>0</v>
      </c>
      <c r="I17" s="139"/>
      <c r="J17" s="88">
        <f t="shared" si="3"/>
        <v>0</v>
      </c>
      <c r="K17" s="91">
        <f t="shared" si="4"/>
        <v>0</v>
      </c>
    </row>
    <row r="18" spans="1:11" s="6" customFormat="1" ht="18" customHeight="1" thickBot="1">
      <c r="A18" s="92" t="s">
        <v>17</v>
      </c>
      <c r="B18" s="150" t="s">
        <v>46</v>
      </c>
      <c r="C18" s="142">
        <v>0</v>
      </c>
      <c r="D18" s="88">
        <f t="shared" si="0"/>
        <v>0</v>
      </c>
      <c r="E18" s="89">
        <f>IF(C$61=0,0,C18*100/C$61)</f>
        <v>0</v>
      </c>
      <c r="F18" s="231">
        <f aca="true" t="shared" si="6" ref="F18:F31">I18-C18</f>
        <v>2302</v>
      </c>
      <c r="G18" s="230">
        <f t="shared" si="1"/>
        <v>11.952108493162065</v>
      </c>
      <c r="H18" s="89">
        <f>F18*100/F$61</f>
        <v>91.85953711093376</v>
      </c>
      <c r="I18" s="139">
        <v>2302</v>
      </c>
      <c r="J18" s="88">
        <f t="shared" si="3"/>
        <v>11.21755825625932</v>
      </c>
      <c r="K18" s="91">
        <f aca="true" t="shared" si="7" ref="K18:K47">I18*100/I$61</f>
        <v>91.85953711093376</v>
      </c>
    </row>
    <row r="19" spans="1:11" s="1" customFormat="1" ht="14.25" customHeight="1">
      <c r="A19" s="4"/>
      <c r="B19" s="35" t="s">
        <v>47</v>
      </c>
      <c r="C19" s="140">
        <v>0</v>
      </c>
      <c r="D19" s="17">
        <f t="shared" si="0"/>
        <v>0</v>
      </c>
      <c r="E19" s="29">
        <f t="shared" si="5"/>
        <v>0</v>
      </c>
      <c r="F19" s="238">
        <f t="shared" si="6"/>
        <v>0</v>
      </c>
      <c r="G19" s="232">
        <f t="shared" si="1"/>
        <v>0</v>
      </c>
      <c r="H19" s="29">
        <f aca="true" t="shared" si="8" ref="H19:H60">F19*100/F$61</f>
        <v>0</v>
      </c>
      <c r="I19" s="132">
        <v>0</v>
      </c>
      <c r="J19" s="17">
        <f t="shared" si="3"/>
        <v>0</v>
      </c>
      <c r="K19" s="18">
        <f t="shared" si="7"/>
        <v>0</v>
      </c>
    </row>
    <row r="20" spans="1:11" s="1" customFormat="1" ht="15.75" customHeight="1">
      <c r="A20" s="4"/>
      <c r="B20" s="35" t="s">
        <v>48</v>
      </c>
      <c r="C20" s="126">
        <v>0</v>
      </c>
      <c r="D20" s="11">
        <f t="shared" si="0"/>
        <v>0</v>
      </c>
      <c r="E20" s="30">
        <f t="shared" si="5"/>
        <v>0</v>
      </c>
      <c r="F20" s="126">
        <f t="shared" si="6"/>
        <v>1747</v>
      </c>
      <c r="G20" s="233">
        <f t="shared" si="1"/>
        <v>9.070518478520473</v>
      </c>
      <c r="H20" s="30">
        <f t="shared" si="8"/>
        <v>69.71268954509178</v>
      </c>
      <c r="I20" s="126">
        <v>1747</v>
      </c>
      <c r="J20" s="11">
        <f t="shared" si="3"/>
        <v>8.513064410810179</v>
      </c>
      <c r="K20" s="12">
        <f t="shared" si="7"/>
        <v>69.71268954509178</v>
      </c>
    </row>
    <row r="21" spans="1:11" s="1" customFormat="1" ht="16.5" customHeight="1" thickBot="1">
      <c r="A21" s="4"/>
      <c r="B21" s="35" t="s">
        <v>49</v>
      </c>
      <c r="C21" s="126">
        <v>0</v>
      </c>
      <c r="D21" s="11">
        <f t="shared" si="0"/>
        <v>0</v>
      </c>
      <c r="E21" s="30">
        <f t="shared" si="5"/>
        <v>0</v>
      </c>
      <c r="F21" s="237">
        <f t="shared" si="6"/>
        <v>6</v>
      </c>
      <c r="G21" s="233">
        <f t="shared" si="1"/>
        <v>0.03115232448261181</v>
      </c>
      <c r="H21" s="30">
        <f t="shared" si="8"/>
        <v>0.23942537909018355</v>
      </c>
      <c r="I21" s="126">
        <v>6</v>
      </c>
      <c r="J21" s="11">
        <f t="shared" si="3"/>
        <v>0.029237771302152875</v>
      </c>
      <c r="K21" s="12">
        <f t="shared" si="7"/>
        <v>0.23942537909018355</v>
      </c>
    </row>
    <row r="22" spans="1:11" s="6" customFormat="1" ht="15.75" customHeight="1" thickBot="1">
      <c r="A22" s="92" t="s">
        <v>28</v>
      </c>
      <c r="B22" s="86" t="s">
        <v>50</v>
      </c>
      <c r="C22" s="142">
        <v>0</v>
      </c>
      <c r="D22" s="88">
        <f t="shared" si="0"/>
        <v>0</v>
      </c>
      <c r="E22" s="89">
        <f>IF(C$58=0,0,C22*100/C$58)</f>
        <v>0</v>
      </c>
      <c r="F22" s="145">
        <f t="shared" si="6"/>
        <v>0</v>
      </c>
      <c r="G22" s="230">
        <f t="shared" si="1"/>
        <v>0</v>
      </c>
      <c r="H22" s="89">
        <f t="shared" si="8"/>
        <v>0</v>
      </c>
      <c r="I22" s="139">
        <v>0</v>
      </c>
      <c r="J22" s="88">
        <f t="shared" si="3"/>
        <v>0</v>
      </c>
      <c r="K22" s="91">
        <f t="shared" si="7"/>
        <v>0</v>
      </c>
    </row>
    <row r="23" spans="1:11" s="1" customFormat="1" ht="15.75" customHeight="1">
      <c r="A23" s="4"/>
      <c r="B23" s="37" t="s">
        <v>51</v>
      </c>
      <c r="C23" s="140">
        <v>0</v>
      </c>
      <c r="D23" s="17">
        <f t="shared" si="0"/>
        <v>0</v>
      </c>
      <c r="E23" s="29">
        <f t="shared" si="5"/>
        <v>0</v>
      </c>
      <c r="F23" s="238">
        <f t="shared" si="6"/>
        <v>0</v>
      </c>
      <c r="G23" s="232">
        <f t="shared" si="1"/>
        <v>0</v>
      </c>
      <c r="H23" s="29">
        <f t="shared" si="8"/>
        <v>0</v>
      </c>
      <c r="I23" s="132">
        <v>0</v>
      </c>
      <c r="J23" s="17">
        <f t="shared" si="3"/>
        <v>0</v>
      </c>
      <c r="K23" s="18">
        <f t="shared" si="7"/>
        <v>0</v>
      </c>
    </row>
    <row r="24" spans="1:11" s="1" customFormat="1" ht="14.25" customHeight="1">
      <c r="A24" s="4"/>
      <c r="B24" s="35" t="s">
        <v>52</v>
      </c>
      <c r="C24" s="141">
        <v>0</v>
      </c>
      <c r="D24" s="11">
        <f t="shared" si="0"/>
        <v>0</v>
      </c>
      <c r="E24" s="30">
        <f t="shared" si="5"/>
        <v>0</v>
      </c>
      <c r="F24" s="239">
        <f t="shared" si="6"/>
        <v>0</v>
      </c>
      <c r="G24" s="233">
        <f t="shared" si="1"/>
        <v>0</v>
      </c>
      <c r="H24" s="30">
        <f t="shared" si="8"/>
        <v>0</v>
      </c>
      <c r="I24" s="126">
        <v>0</v>
      </c>
      <c r="J24" s="11">
        <f t="shared" si="3"/>
        <v>0</v>
      </c>
      <c r="K24" s="12">
        <f t="shared" si="7"/>
        <v>0</v>
      </c>
    </row>
    <row r="25" spans="1:11" s="1" customFormat="1" ht="15.75" customHeight="1">
      <c r="A25" s="4"/>
      <c r="B25" s="35" t="s">
        <v>84</v>
      </c>
      <c r="C25" s="141">
        <v>0</v>
      </c>
      <c r="D25" s="11">
        <f t="shared" si="0"/>
        <v>0</v>
      </c>
      <c r="E25" s="30">
        <f t="shared" si="5"/>
        <v>0</v>
      </c>
      <c r="F25" s="239">
        <f t="shared" si="6"/>
        <v>0</v>
      </c>
      <c r="G25" s="233">
        <f t="shared" si="1"/>
        <v>0</v>
      </c>
      <c r="H25" s="30">
        <f t="shared" si="8"/>
        <v>0</v>
      </c>
      <c r="I25" s="126">
        <v>0</v>
      </c>
      <c r="J25" s="11">
        <f t="shared" si="3"/>
        <v>0</v>
      </c>
      <c r="K25" s="12">
        <f t="shared" si="7"/>
        <v>0</v>
      </c>
    </row>
    <row r="26" spans="1:11" s="1" customFormat="1" ht="13.5" thickBot="1">
      <c r="A26" s="4"/>
      <c r="B26" s="35" t="s">
        <v>85</v>
      </c>
      <c r="C26" s="141">
        <v>0</v>
      </c>
      <c r="D26" s="11">
        <f t="shared" si="0"/>
        <v>0</v>
      </c>
      <c r="E26" s="30">
        <f t="shared" si="5"/>
        <v>0</v>
      </c>
      <c r="F26" s="240">
        <f t="shared" si="6"/>
        <v>0</v>
      </c>
      <c r="G26" s="233">
        <f t="shared" si="1"/>
        <v>0</v>
      </c>
      <c r="H26" s="30">
        <f t="shared" si="8"/>
        <v>0</v>
      </c>
      <c r="I26" s="126">
        <v>0</v>
      </c>
      <c r="J26" s="11">
        <f t="shared" si="3"/>
        <v>0</v>
      </c>
      <c r="K26" s="12">
        <f t="shared" si="7"/>
        <v>0</v>
      </c>
    </row>
    <row r="27" spans="1:11" s="6" customFormat="1" ht="14.25" customHeight="1" thickBot="1">
      <c r="A27" s="92" t="s">
        <v>18</v>
      </c>
      <c r="B27" s="86" t="s">
        <v>53</v>
      </c>
      <c r="C27" s="142"/>
      <c r="D27" s="88">
        <f t="shared" si="0"/>
        <v>0</v>
      </c>
      <c r="E27" s="89">
        <f t="shared" si="5"/>
        <v>0</v>
      </c>
      <c r="F27" s="145">
        <f t="shared" si="6"/>
        <v>1</v>
      </c>
      <c r="G27" s="230">
        <f t="shared" si="1"/>
        <v>0.005192054080435301</v>
      </c>
      <c r="H27" s="89">
        <f t="shared" si="8"/>
        <v>0.03990422984836393</v>
      </c>
      <c r="I27" s="139">
        <v>1</v>
      </c>
      <c r="J27" s="88">
        <f t="shared" si="3"/>
        <v>0.004872961883692146</v>
      </c>
      <c r="K27" s="91">
        <f t="shared" si="7"/>
        <v>0.03990422984836393</v>
      </c>
    </row>
    <row r="28" spans="1:11" s="1" customFormat="1" ht="15" customHeight="1">
      <c r="A28" s="4"/>
      <c r="B28" s="37" t="s">
        <v>54</v>
      </c>
      <c r="C28" s="140"/>
      <c r="D28" s="17">
        <f t="shared" si="0"/>
        <v>0</v>
      </c>
      <c r="E28" s="29">
        <f t="shared" si="5"/>
        <v>0</v>
      </c>
      <c r="F28" s="238">
        <f t="shared" si="6"/>
        <v>0</v>
      </c>
      <c r="G28" s="232">
        <f t="shared" si="1"/>
        <v>0</v>
      </c>
      <c r="H28" s="29">
        <f t="shared" si="8"/>
        <v>0</v>
      </c>
      <c r="I28" s="132">
        <v>0</v>
      </c>
      <c r="J28" s="17">
        <f t="shared" si="3"/>
        <v>0</v>
      </c>
      <c r="K28" s="18">
        <f t="shared" si="7"/>
        <v>0</v>
      </c>
    </row>
    <row r="29" spans="1:11" s="1" customFormat="1" ht="15" customHeight="1">
      <c r="A29" s="4"/>
      <c r="B29" s="35" t="s">
        <v>55</v>
      </c>
      <c r="C29" s="141"/>
      <c r="D29" s="11">
        <f t="shared" si="0"/>
        <v>0</v>
      </c>
      <c r="E29" s="30">
        <f t="shared" si="5"/>
        <v>0</v>
      </c>
      <c r="F29" s="241">
        <f t="shared" si="6"/>
        <v>0</v>
      </c>
      <c r="G29" s="233">
        <f t="shared" si="1"/>
        <v>0</v>
      </c>
      <c r="H29" s="30">
        <f t="shared" si="8"/>
        <v>0</v>
      </c>
      <c r="I29" s="126">
        <v>0</v>
      </c>
      <c r="J29" s="11">
        <f t="shared" si="3"/>
        <v>0</v>
      </c>
      <c r="K29" s="12">
        <f t="shared" si="7"/>
        <v>0</v>
      </c>
    </row>
    <row r="30" spans="1:11" s="1" customFormat="1" ht="12.75">
      <c r="A30" s="4"/>
      <c r="B30" s="35" t="s">
        <v>56</v>
      </c>
      <c r="C30" s="141"/>
      <c r="D30" s="11">
        <f t="shared" si="0"/>
        <v>0</v>
      </c>
      <c r="E30" s="30">
        <f t="shared" si="5"/>
        <v>0</v>
      </c>
      <c r="F30" s="239">
        <f t="shared" si="6"/>
        <v>0</v>
      </c>
      <c r="G30" s="233">
        <f t="shared" si="1"/>
        <v>0</v>
      </c>
      <c r="H30" s="30">
        <f t="shared" si="8"/>
        <v>0</v>
      </c>
      <c r="I30" s="126">
        <v>0</v>
      </c>
      <c r="J30" s="11">
        <f t="shared" si="3"/>
        <v>0</v>
      </c>
      <c r="K30" s="12">
        <f t="shared" si="7"/>
        <v>0</v>
      </c>
    </row>
    <row r="31" spans="1:11" s="1" customFormat="1" ht="18" customHeight="1" thickBot="1">
      <c r="A31" s="5"/>
      <c r="B31" s="35" t="s">
        <v>57</v>
      </c>
      <c r="C31" s="141"/>
      <c r="D31" s="11">
        <f t="shared" si="0"/>
        <v>0</v>
      </c>
      <c r="E31" s="30">
        <f t="shared" si="5"/>
        <v>0</v>
      </c>
      <c r="F31" s="242">
        <f t="shared" si="6"/>
        <v>0</v>
      </c>
      <c r="G31" s="233">
        <f t="shared" si="1"/>
        <v>0</v>
      </c>
      <c r="H31" s="30">
        <f t="shared" si="8"/>
        <v>0</v>
      </c>
      <c r="I31" s="126">
        <v>0</v>
      </c>
      <c r="J31" s="11">
        <f t="shared" si="3"/>
        <v>0</v>
      </c>
      <c r="K31" s="12">
        <f t="shared" si="7"/>
        <v>0</v>
      </c>
    </row>
    <row r="32" spans="1:11" s="1" customFormat="1" ht="16.5" customHeight="1" hidden="1" thickBot="1">
      <c r="A32" s="93" t="s">
        <v>75</v>
      </c>
      <c r="B32" s="86" t="s">
        <v>61</v>
      </c>
      <c r="C32" s="142"/>
      <c r="D32" s="88">
        <f t="shared" si="0"/>
        <v>0</v>
      </c>
      <c r="E32" s="89">
        <f t="shared" si="5"/>
        <v>0</v>
      </c>
      <c r="F32" s="129"/>
      <c r="G32" s="230">
        <f t="shared" si="1"/>
        <v>0</v>
      </c>
      <c r="H32" s="89">
        <f t="shared" si="8"/>
        <v>0</v>
      </c>
      <c r="I32" s="139"/>
      <c r="J32" s="88">
        <f t="shared" si="3"/>
        <v>0</v>
      </c>
      <c r="K32" s="91">
        <f t="shared" si="7"/>
        <v>0</v>
      </c>
    </row>
    <row r="33" spans="1:11" s="1" customFormat="1" ht="27" hidden="1" thickBot="1">
      <c r="A33" s="93" t="s">
        <v>76</v>
      </c>
      <c r="B33" s="86" t="s">
        <v>62</v>
      </c>
      <c r="C33" s="142"/>
      <c r="D33" s="88">
        <f t="shared" si="0"/>
        <v>0</v>
      </c>
      <c r="E33" s="89">
        <f t="shared" si="5"/>
        <v>0</v>
      </c>
      <c r="F33" s="129"/>
      <c r="G33" s="230">
        <f t="shared" si="1"/>
        <v>0</v>
      </c>
      <c r="H33" s="89">
        <f t="shared" si="8"/>
        <v>0</v>
      </c>
      <c r="I33" s="139"/>
      <c r="J33" s="88">
        <f t="shared" si="3"/>
        <v>0</v>
      </c>
      <c r="K33" s="91">
        <f t="shared" si="7"/>
        <v>0</v>
      </c>
    </row>
    <row r="34" spans="1:11" s="6" customFormat="1" ht="21" customHeight="1" hidden="1" thickBot="1">
      <c r="A34" s="92" t="s">
        <v>19</v>
      </c>
      <c r="B34" s="86" t="s">
        <v>58</v>
      </c>
      <c r="C34" s="142"/>
      <c r="D34" s="88">
        <f t="shared" si="0"/>
        <v>0</v>
      </c>
      <c r="E34" s="89">
        <f t="shared" si="5"/>
        <v>0</v>
      </c>
      <c r="F34" s="129"/>
      <c r="G34" s="230">
        <f t="shared" si="1"/>
        <v>0</v>
      </c>
      <c r="H34" s="89">
        <f t="shared" si="8"/>
        <v>0</v>
      </c>
      <c r="I34" s="139"/>
      <c r="J34" s="88">
        <f t="shared" si="3"/>
        <v>0</v>
      </c>
      <c r="K34" s="91">
        <f t="shared" si="7"/>
        <v>0</v>
      </c>
    </row>
    <row r="35" spans="1:11" s="1" customFormat="1" ht="13.5" hidden="1" thickBot="1">
      <c r="A35" s="4"/>
      <c r="B35" s="37" t="s">
        <v>59</v>
      </c>
      <c r="C35" s="140"/>
      <c r="D35" s="23">
        <f t="shared" si="0"/>
        <v>0</v>
      </c>
      <c r="E35" s="33">
        <f t="shared" si="5"/>
        <v>0</v>
      </c>
      <c r="F35" s="132"/>
      <c r="G35" s="234">
        <f t="shared" si="1"/>
        <v>0</v>
      </c>
      <c r="H35" s="33">
        <f t="shared" si="8"/>
        <v>0</v>
      </c>
      <c r="I35" s="132"/>
      <c r="J35" s="23">
        <f t="shared" si="3"/>
        <v>0</v>
      </c>
      <c r="K35" s="24">
        <f t="shared" si="7"/>
        <v>0</v>
      </c>
    </row>
    <row r="36" spans="1:11" s="1" customFormat="1" ht="13.5" customHeight="1" hidden="1">
      <c r="A36" s="4"/>
      <c r="B36" s="40" t="s">
        <v>31</v>
      </c>
      <c r="C36" s="141"/>
      <c r="D36" s="25">
        <f t="shared" si="0"/>
        <v>0</v>
      </c>
      <c r="E36" s="34">
        <f t="shared" si="5"/>
        <v>0</v>
      </c>
      <c r="F36" s="126"/>
      <c r="G36" s="235">
        <f t="shared" si="1"/>
        <v>0</v>
      </c>
      <c r="H36" s="34">
        <f t="shared" si="8"/>
        <v>0</v>
      </c>
      <c r="I36" s="126"/>
      <c r="J36" s="25">
        <f t="shared" si="3"/>
        <v>0</v>
      </c>
      <c r="K36" s="26">
        <f t="shared" si="7"/>
        <v>0</v>
      </c>
    </row>
    <row r="37" spans="1:11" s="1" customFormat="1" ht="12" customHeight="1" hidden="1" thickBot="1">
      <c r="A37" s="15"/>
      <c r="B37" s="35" t="s">
        <v>83</v>
      </c>
      <c r="C37" s="141"/>
      <c r="D37" s="25">
        <f aca="true" t="shared" si="9" ref="D37:D61">C37*1000/$D$2</f>
        <v>0</v>
      </c>
      <c r="E37" s="34">
        <f t="shared" si="5"/>
        <v>0</v>
      </c>
      <c r="F37" s="134"/>
      <c r="G37" s="235">
        <f aca="true" t="shared" si="10" ref="G37:G61">F37*1000/$G$2</f>
        <v>0</v>
      </c>
      <c r="H37" s="34">
        <f t="shared" si="8"/>
        <v>0</v>
      </c>
      <c r="I37" s="126"/>
      <c r="J37" s="25">
        <f aca="true" t="shared" si="11" ref="J37:J61">I37*1000/$J$2</f>
        <v>0</v>
      </c>
      <c r="K37" s="26">
        <f t="shared" si="7"/>
        <v>0</v>
      </c>
    </row>
    <row r="38" spans="1:11" s="6" customFormat="1" ht="21" customHeight="1" hidden="1" thickBot="1">
      <c r="A38" s="92" t="s">
        <v>20</v>
      </c>
      <c r="B38" s="86" t="s">
        <v>32</v>
      </c>
      <c r="C38" s="142"/>
      <c r="D38" s="88">
        <f t="shared" si="9"/>
        <v>0</v>
      </c>
      <c r="E38" s="89">
        <f t="shared" si="5"/>
        <v>0</v>
      </c>
      <c r="F38" s="129"/>
      <c r="G38" s="230">
        <f t="shared" si="10"/>
        <v>0</v>
      </c>
      <c r="H38" s="89">
        <f t="shared" si="8"/>
        <v>0</v>
      </c>
      <c r="I38" s="139"/>
      <c r="J38" s="88">
        <f t="shared" si="11"/>
        <v>0</v>
      </c>
      <c r="K38" s="107">
        <f t="shared" si="7"/>
        <v>0</v>
      </c>
    </row>
    <row r="39" spans="1:11" s="1" customFormat="1" ht="13.5" hidden="1" thickBot="1">
      <c r="A39" s="4"/>
      <c r="B39" s="37" t="s">
        <v>60</v>
      </c>
      <c r="C39" s="140"/>
      <c r="D39" s="17">
        <f t="shared" si="9"/>
        <v>0</v>
      </c>
      <c r="E39" s="29">
        <f t="shared" si="5"/>
        <v>0</v>
      </c>
      <c r="F39" s="132"/>
      <c r="G39" s="232">
        <f t="shared" si="10"/>
        <v>0</v>
      </c>
      <c r="H39" s="29">
        <f t="shared" si="8"/>
        <v>0</v>
      </c>
      <c r="I39" s="132"/>
      <c r="J39" s="17">
        <f t="shared" si="11"/>
        <v>0</v>
      </c>
      <c r="K39" s="18">
        <f t="shared" si="7"/>
        <v>0</v>
      </c>
    </row>
    <row r="40" spans="1:11" s="1" customFormat="1" ht="13.5" hidden="1" thickBot="1">
      <c r="A40" s="4"/>
      <c r="B40" s="35" t="s">
        <v>34</v>
      </c>
      <c r="C40" s="141"/>
      <c r="D40" s="11">
        <f t="shared" si="9"/>
        <v>0</v>
      </c>
      <c r="E40" s="30">
        <f t="shared" si="5"/>
        <v>0</v>
      </c>
      <c r="F40" s="126"/>
      <c r="G40" s="233">
        <f t="shared" si="10"/>
        <v>0</v>
      </c>
      <c r="H40" s="30">
        <f t="shared" si="8"/>
        <v>0</v>
      </c>
      <c r="I40" s="126"/>
      <c r="J40" s="11">
        <f t="shared" si="11"/>
        <v>0</v>
      </c>
      <c r="K40" s="12">
        <f t="shared" si="7"/>
        <v>0</v>
      </c>
    </row>
    <row r="41" spans="1:11" s="1" customFormat="1" ht="13.5" hidden="1" thickBot="1">
      <c r="A41" s="4"/>
      <c r="B41" s="35" t="s">
        <v>25</v>
      </c>
      <c r="C41" s="141"/>
      <c r="D41" s="11">
        <f t="shared" si="9"/>
        <v>0</v>
      </c>
      <c r="E41" s="30">
        <f t="shared" si="5"/>
        <v>0</v>
      </c>
      <c r="F41" s="126"/>
      <c r="G41" s="233">
        <f t="shared" si="10"/>
        <v>0</v>
      </c>
      <c r="H41" s="30">
        <f t="shared" si="8"/>
        <v>0</v>
      </c>
      <c r="I41" s="126"/>
      <c r="J41" s="11">
        <f t="shared" si="11"/>
        <v>0</v>
      </c>
      <c r="K41" s="12">
        <f t="shared" si="7"/>
        <v>0</v>
      </c>
    </row>
    <row r="42" spans="1:11" s="1" customFormat="1" ht="13.5" hidden="1" thickBot="1">
      <c r="A42" s="5"/>
      <c r="B42" s="35" t="s">
        <v>35</v>
      </c>
      <c r="C42" s="141"/>
      <c r="D42" s="11">
        <f t="shared" si="9"/>
        <v>0</v>
      </c>
      <c r="E42" s="30">
        <f t="shared" si="5"/>
        <v>0</v>
      </c>
      <c r="F42" s="127"/>
      <c r="G42" s="233">
        <f t="shared" si="10"/>
        <v>0</v>
      </c>
      <c r="H42" s="30">
        <f t="shared" si="8"/>
        <v>0</v>
      </c>
      <c r="I42" s="126"/>
      <c r="J42" s="11">
        <f t="shared" si="11"/>
        <v>0</v>
      </c>
      <c r="K42" s="12">
        <f t="shared" si="7"/>
        <v>0</v>
      </c>
    </row>
    <row r="43" spans="1:11" s="6" customFormat="1" ht="23.25" customHeight="1" hidden="1" thickBot="1">
      <c r="A43" s="92" t="s">
        <v>21</v>
      </c>
      <c r="B43" s="86" t="s">
        <v>64</v>
      </c>
      <c r="C43" s="142"/>
      <c r="D43" s="88">
        <f t="shared" si="9"/>
        <v>0</v>
      </c>
      <c r="E43" s="89">
        <f t="shared" si="5"/>
        <v>0</v>
      </c>
      <c r="F43" s="129"/>
      <c r="G43" s="230">
        <f t="shared" si="10"/>
        <v>0</v>
      </c>
      <c r="H43" s="89">
        <f t="shared" si="8"/>
        <v>0</v>
      </c>
      <c r="I43" s="139"/>
      <c r="J43" s="88">
        <f t="shared" si="11"/>
        <v>0</v>
      </c>
      <c r="K43" s="107">
        <f t="shared" si="7"/>
        <v>0</v>
      </c>
    </row>
    <row r="44" spans="1:11" s="1" customFormat="1" ht="33.75" customHeight="1" hidden="1" thickBot="1">
      <c r="A44" s="9"/>
      <c r="B44" s="155" t="s">
        <v>81</v>
      </c>
      <c r="C44" s="140"/>
      <c r="D44" s="17">
        <f t="shared" si="9"/>
        <v>0</v>
      </c>
      <c r="E44" s="29">
        <f t="shared" si="5"/>
        <v>0</v>
      </c>
      <c r="F44" s="137"/>
      <c r="G44" s="232">
        <f t="shared" si="10"/>
        <v>0</v>
      </c>
      <c r="H44" s="29">
        <f t="shared" si="8"/>
        <v>0</v>
      </c>
      <c r="I44" s="132"/>
      <c r="J44" s="17">
        <f t="shared" si="11"/>
        <v>0</v>
      </c>
      <c r="K44" s="18">
        <f t="shared" si="7"/>
        <v>0</v>
      </c>
    </row>
    <row r="45" spans="1:11" s="1" customFormat="1" ht="16.5" customHeight="1" hidden="1" thickBot="1">
      <c r="A45" s="4"/>
      <c r="B45" s="153" t="s">
        <v>79</v>
      </c>
      <c r="C45" s="141"/>
      <c r="D45" s="11">
        <f t="shared" si="9"/>
        <v>0</v>
      </c>
      <c r="E45" s="30">
        <f t="shared" si="5"/>
        <v>0</v>
      </c>
      <c r="F45" s="135"/>
      <c r="G45" s="233">
        <f t="shared" si="10"/>
        <v>0</v>
      </c>
      <c r="H45" s="30">
        <f t="shared" si="8"/>
        <v>0</v>
      </c>
      <c r="I45" s="126"/>
      <c r="J45" s="11">
        <f t="shared" si="11"/>
        <v>0</v>
      </c>
      <c r="K45" s="12">
        <f t="shared" si="7"/>
        <v>0</v>
      </c>
    </row>
    <row r="46" spans="1:11" s="1" customFormat="1" ht="18" customHeight="1" hidden="1" thickBot="1">
      <c r="A46" s="93" t="s">
        <v>77</v>
      </c>
      <c r="B46" s="86" t="s">
        <v>63</v>
      </c>
      <c r="C46" s="142"/>
      <c r="D46" s="88">
        <f t="shared" si="9"/>
        <v>0</v>
      </c>
      <c r="E46" s="89">
        <f t="shared" si="5"/>
        <v>0</v>
      </c>
      <c r="F46" s="129"/>
      <c r="G46" s="230">
        <f t="shared" si="10"/>
        <v>0</v>
      </c>
      <c r="H46" s="89">
        <f t="shared" si="8"/>
        <v>0</v>
      </c>
      <c r="I46" s="139"/>
      <c r="J46" s="88">
        <f t="shared" si="11"/>
        <v>0</v>
      </c>
      <c r="K46" s="91">
        <f t="shared" si="7"/>
        <v>0</v>
      </c>
    </row>
    <row r="47" spans="1:11" s="6" customFormat="1" ht="21" customHeight="1" thickBot="1">
      <c r="A47" s="93" t="s">
        <v>29</v>
      </c>
      <c r="B47" s="86" t="s">
        <v>65</v>
      </c>
      <c r="C47" s="142">
        <v>0</v>
      </c>
      <c r="D47" s="88">
        <f t="shared" si="9"/>
        <v>0</v>
      </c>
      <c r="E47" s="89">
        <f t="shared" si="5"/>
        <v>0</v>
      </c>
      <c r="F47" s="145">
        <f aca="true" t="shared" si="12" ref="F47:F58">I47-C47</f>
        <v>147</v>
      </c>
      <c r="G47" s="230">
        <f t="shared" si="10"/>
        <v>0.7632319498239893</v>
      </c>
      <c r="H47" s="89">
        <f t="shared" si="8"/>
        <v>5.865921787709497</v>
      </c>
      <c r="I47" s="139">
        <v>147</v>
      </c>
      <c r="J47" s="88">
        <f t="shared" si="11"/>
        <v>0.7163253969027454</v>
      </c>
      <c r="K47" s="91">
        <f t="shared" si="7"/>
        <v>5.865921787709497</v>
      </c>
    </row>
    <row r="48" spans="1:11" s="6" customFormat="1" ht="19.5" customHeight="1" hidden="1" thickBot="1">
      <c r="A48" s="92" t="s">
        <v>30</v>
      </c>
      <c r="B48" s="86" t="s">
        <v>66</v>
      </c>
      <c r="C48" s="142"/>
      <c r="D48" s="88">
        <f t="shared" si="9"/>
        <v>0</v>
      </c>
      <c r="E48" s="89">
        <f t="shared" si="5"/>
        <v>0</v>
      </c>
      <c r="F48" s="145">
        <f t="shared" si="12"/>
        <v>0</v>
      </c>
      <c r="G48" s="230">
        <f t="shared" si="10"/>
        <v>0</v>
      </c>
      <c r="H48" s="89">
        <f t="shared" si="8"/>
        <v>0</v>
      </c>
      <c r="I48" s="139"/>
      <c r="J48" s="88">
        <f t="shared" si="11"/>
        <v>0</v>
      </c>
      <c r="K48" s="91">
        <f aca="true" t="shared" si="13" ref="K48:K57">I48*100/I$58</f>
        <v>0</v>
      </c>
    </row>
    <row r="49" spans="1:11" s="1" customFormat="1" ht="17.25" customHeight="1" hidden="1">
      <c r="A49" s="4"/>
      <c r="B49" s="37" t="s">
        <v>67</v>
      </c>
      <c r="C49" s="140"/>
      <c r="D49" s="17">
        <f t="shared" si="9"/>
        <v>0</v>
      </c>
      <c r="E49" s="29">
        <f t="shared" si="5"/>
        <v>0</v>
      </c>
      <c r="F49" s="145">
        <f t="shared" si="12"/>
        <v>0</v>
      </c>
      <c r="G49" s="232">
        <f t="shared" si="10"/>
        <v>0</v>
      </c>
      <c r="H49" s="29">
        <f t="shared" si="8"/>
        <v>0</v>
      </c>
      <c r="I49" s="132"/>
      <c r="J49" s="17">
        <f t="shared" si="11"/>
        <v>0</v>
      </c>
      <c r="K49" s="18">
        <f t="shared" si="13"/>
        <v>0</v>
      </c>
    </row>
    <row r="50" spans="1:11" s="1" customFormat="1" ht="14.25" hidden="1" thickBot="1">
      <c r="A50" s="4"/>
      <c r="B50" s="35" t="s">
        <v>71</v>
      </c>
      <c r="C50" s="141"/>
      <c r="D50" s="11">
        <f t="shared" si="9"/>
        <v>0</v>
      </c>
      <c r="E50" s="30">
        <f t="shared" si="5"/>
        <v>0</v>
      </c>
      <c r="F50" s="145">
        <f t="shared" si="12"/>
        <v>0</v>
      </c>
      <c r="G50" s="233">
        <f t="shared" si="10"/>
        <v>0</v>
      </c>
      <c r="H50" s="30">
        <f t="shared" si="8"/>
        <v>0</v>
      </c>
      <c r="I50" s="126"/>
      <c r="J50" s="11">
        <f t="shared" si="11"/>
        <v>0</v>
      </c>
      <c r="K50" s="12">
        <f t="shared" si="13"/>
        <v>0</v>
      </c>
    </row>
    <row r="51" spans="1:11" s="1" customFormat="1" ht="15.75" customHeight="1" hidden="1">
      <c r="A51" s="4"/>
      <c r="B51" s="35" t="s">
        <v>68</v>
      </c>
      <c r="C51" s="141"/>
      <c r="D51" s="11">
        <f t="shared" si="9"/>
        <v>0</v>
      </c>
      <c r="E51" s="30">
        <f t="shared" si="5"/>
        <v>0</v>
      </c>
      <c r="F51" s="145">
        <f t="shared" si="12"/>
        <v>0</v>
      </c>
      <c r="G51" s="233">
        <f t="shared" si="10"/>
        <v>0</v>
      </c>
      <c r="H51" s="30">
        <f t="shared" si="8"/>
        <v>0</v>
      </c>
      <c r="I51" s="126"/>
      <c r="J51" s="11">
        <f t="shared" si="11"/>
        <v>0</v>
      </c>
      <c r="K51" s="12">
        <f t="shared" si="13"/>
        <v>0</v>
      </c>
    </row>
    <row r="52" spans="1:11" s="1" customFormat="1" ht="14.25" hidden="1" thickBot="1">
      <c r="A52" s="4"/>
      <c r="B52" s="35" t="s">
        <v>72</v>
      </c>
      <c r="C52" s="141"/>
      <c r="D52" s="11">
        <f t="shared" si="9"/>
        <v>0</v>
      </c>
      <c r="E52" s="30">
        <f t="shared" si="5"/>
        <v>0</v>
      </c>
      <c r="F52" s="145">
        <f t="shared" si="12"/>
        <v>0</v>
      </c>
      <c r="G52" s="233">
        <f t="shared" si="10"/>
        <v>0</v>
      </c>
      <c r="H52" s="30">
        <f t="shared" si="8"/>
        <v>0</v>
      </c>
      <c r="I52" s="126"/>
      <c r="J52" s="11">
        <f t="shared" si="11"/>
        <v>0</v>
      </c>
      <c r="K52" s="12">
        <f t="shared" si="13"/>
        <v>0</v>
      </c>
    </row>
    <row r="53" spans="1:11" s="1" customFormat="1" ht="16.5" customHeight="1" hidden="1">
      <c r="A53" s="4"/>
      <c r="B53" s="35" t="s">
        <v>69</v>
      </c>
      <c r="C53" s="141"/>
      <c r="D53" s="11">
        <f t="shared" si="9"/>
        <v>0</v>
      </c>
      <c r="E53" s="30">
        <f t="shared" si="5"/>
        <v>0</v>
      </c>
      <c r="F53" s="145">
        <f t="shared" si="12"/>
        <v>0</v>
      </c>
      <c r="G53" s="233">
        <f t="shared" si="10"/>
        <v>0</v>
      </c>
      <c r="H53" s="30">
        <f t="shared" si="8"/>
        <v>0</v>
      </c>
      <c r="I53" s="126"/>
      <c r="J53" s="11">
        <f t="shared" si="11"/>
        <v>0</v>
      </c>
      <c r="K53" s="12">
        <f t="shared" si="13"/>
        <v>0</v>
      </c>
    </row>
    <row r="54" spans="1:11" s="1" customFormat="1" ht="12" customHeight="1" hidden="1">
      <c r="A54" s="4"/>
      <c r="B54" s="35" t="s">
        <v>73</v>
      </c>
      <c r="C54" s="141"/>
      <c r="D54" s="11">
        <f t="shared" si="9"/>
        <v>0</v>
      </c>
      <c r="E54" s="30">
        <f t="shared" si="5"/>
        <v>0</v>
      </c>
      <c r="F54" s="145">
        <f t="shared" si="12"/>
        <v>0</v>
      </c>
      <c r="G54" s="233">
        <f t="shared" si="10"/>
        <v>0</v>
      </c>
      <c r="H54" s="30">
        <f t="shared" si="8"/>
        <v>0</v>
      </c>
      <c r="I54" s="126"/>
      <c r="J54" s="11">
        <f t="shared" si="11"/>
        <v>0</v>
      </c>
      <c r="K54" s="12">
        <f t="shared" si="13"/>
        <v>0</v>
      </c>
    </row>
    <row r="55" spans="1:11" s="1" customFormat="1" ht="16.5" customHeight="1" hidden="1">
      <c r="A55" s="4"/>
      <c r="B55" s="35" t="s">
        <v>70</v>
      </c>
      <c r="C55" s="141"/>
      <c r="D55" s="11">
        <f t="shared" si="9"/>
        <v>0</v>
      </c>
      <c r="E55" s="30">
        <f t="shared" si="5"/>
        <v>0</v>
      </c>
      <c r="F55" s="145">
        <f t="shared" si="12"/>
        <v>0</v>
      </c>
      <c r="G55" s="233">
        <f t="shared" si="10"/>
        <v>0</v>
      </c>
      <c r="H55" s="30">
        <f t="shared" si="8"/>
        <v>0</v>
      </c>
      <c r="I55" s="126"/>
      <c r="J55" s="11">
        <f t="shared" si="11"/>
        <v>0</v>
      </c>
      <c r="K55" s="12">
        <f t="shared" si="13"/>
        <v>0</v>
      </c>
    </row>
    <row r="56" spans="1:11" s="1" customFormat="1" ht="14.25" hidden="1" thickBot="1">
      <c r="A56" s="4"/>
      <c r="B56" s="35" t="s">
        <v>74</v>
      </c>
      <c r="C56" s="141"/>
      <c r="D56" s="11">
        <f t="shared" si="9"/>
        <v>0</v>
      </c>
      <c r="E56" s="30">
        <f t="shared" si="5"/>
        <v>0</v>
      </c>
      <c r="F56" s="145">
        <f t="shared" si="12"/>
        <v>0</v>
      </c>
      <c r="G56" s="233">
        <f t="shared" si="10"/>
        <v>0</v>
      </c>
      <c r="H56" s="30">
        <f t="shared" si="8"/>
        <v>0</v>
      </c>
      <c r="I56" s="126"/>
      <c r="J56" s="11">
        <f t="shared" si="11"/>
        <v>0</v>
      </c>
      <c r="K56" s="12">
        <f t="shared" si="13"/>
        <v>0</v>
      </c>
    </row>
    <row r="57" spans="1:11" s="1" customFormat="1" ht="14.25" hidden="1" thickBot="1">
      <c r="A57" s="4"/>
      <c r="B57" s="35" t="s">
        <v>33</v>
      </c>
      <c r="C57" s="146"/>
      <c r="D57" s="11">
        <f t="shared" si="9"/>
        <v>0</v>
      </c>
      <c r="E57" s="30">
        <f t="shared" si="5"/>
        <v>0</v>
      </c>
      <c r="F57" s="145">
        <f t="shared" si="12"/>
        <v>0</v>
      </c>
      <c r="G57" s="233">
        <f t="shared" si="10"/>
        <v>0</v>
      </c>
      <c r="H57" s="30">
        <f t="shared" si="8"/>
        <v>0</v>
      </c>
      <c r="I57" s="126"/>
      <c r="J57" s="11">
        <f t="shared" si="11"/>
        <v>0</v>
      </c>
      <c r="K57" s="12">
        <f t="shared" si="13"/>
        <v>0</v>
      </c>
    </row>
    <row r="58" spans="1:11" s="6" customFormat="1" ht="21" customHeight="1" thickBot="1">
      <c r="A58" s="93" t="s">
        <v>88</v>
      </c>
      <c r="B58" s="86" t="s">
        <v>87</v>
      </c>
      <c r="C58" s="87">
        <v>0</v>
      </c>
      <c r="D58" s="88">
        <f t="shared" si="9"/>
        <v>0</v>
      </c>
      <c r="E58" s="89">
        <f>IF(C$58=0,0,C58*100/C$58)</f>
        <v>0</v>
      </c>
      <c r="F58" s="145">
        <f t="shared" si="12"/>
        <v>56</v>
      </c>
      <c r="G58" s="230">
        <f t="shared" si="10"/>
        <v>0.2907550285043769</v>
      </c>
      <c r="H58" s="89">
        <f t="shared" si="8"/>
        <v>2.2346368715083798</v>
      </c>
      <c r="I58" s="139">
        <v>56</v>
      </c>
      <c r="J58" s="88">
        <f t="shared" si="11"/>
        <v>0.27288586548676014</v>
      </c>
      <c r="K58" s="91">
        <f>I58*100/I$61</f>
        <v>2.2346368715083798</v>
      </c>
    </row>
    <row r="59" spans="1:11" s="1" customFormat="1" ht="12.75">
      <c r="A59" s="4"/>
      <c r="B59" s="37" t="s">
        <v>89</v>
      </c>
      <c r="C59" s="109">
        <v>0</v>
      </c>
      <c r="D59" s="17">
        <f t="shared" si="9"/>
        <v>0</v>
      </c>
      <c r="E59" s="29">
        <f>IF(C$58=0,0,C59*100/C$58)</f>
        <v>0</v>
      </c>
      <c r="F59" s="238">
        <f>I59-C59</f>
        <v>56</v>
      </c>
      <c r="G59" s="232">
        <f t="shared" si="10"/>
        <v>0.2907550285043769</v>
      </c>
      <c r="H59" s="29">
        <f t="shared" si="8"/>
        <v>2.2346368715083798</v>
      </c>
      <c r="I59" s="132">
        <v>56</v>
      </c>
      <c r="J59" s="17">
        <f t="shared" si="11"/>
        <v>0.27288586548676014</v>
      </c>
      <c r="K59" s="18">
        <f>I59*100/I$61</f>
        <v>2.2346368715083798</v>
      </c>
    </row>
    <row r="60" spans="1:11" s="1" customFormat="1" ht="13.5" thickBot="1">
      <c r="A60" s="22"/>
      <c r="B60" s="227" t="s">
        <v>90</v>
      </c>
      <c r="C60" s="113">
        <v>0</v>
      </c>
      <c r="D60" s="17">
        <f t="shared" si="9"/>
        <v>0</v>
      </c>
      <c r="E60" s="29">
        <f>IF(C$58=0,0,C60*100/C$58)</f>
        <v>0</v>
      </c>
      <c r="F60" s="242">
        <f>I60-C60</f>
        <v>0</v>
      </c>
      <c r="G60" s="232">
        <f t="shared" si="10"/>
        <v>0</v>
      </c>
      <c r="H60" s="29">
        <f t="shared" si="8"/>
        <v>0</v>
      </c>
      <c r="I60" s="132">
        <v>0</v>
      </c>
      <c r="J60" s="17">
        <f t="shared" si="11"/>
        <v>0</v>
      </c>
      <c r="K60" s="18">
        <f>I60*100/I$61</f>
        <v>0</v>
      </c>
    </row>
    <row r="61" spans="1:11" s="6" customFormat="1" ht="18.75" customHeight="1" thickBot="1">
      <c r="A61" s="154"/>
      <c r="B61" s="138" t="s">
        <v>22</v>
      </c>
      <c r="C61" s="142">
        <f>C48+C47+C46+C43+C38+C34+C33+C32+C27+C22+C18+C17+C16+C14+C13+C11+C10+C8+C5+C58</f>
        <v>0</v>
      </c>
      <c r="D61" s="204">
        <f t="shared" si="9"/>
        <v>0</v>
      </c>
      <c r="E61" s="89"/>
      <c r="F61" s="142">
        <f>F48+F47+F46+F43+F38+F34+F33+F32+F27+F22+F18+F17+F16+F14+F13+F11+F10+F8+F5+F58</f>
        <v>2506</v>
      </c>
      <c r="G61" s="236">
        <f t="shared" si="10"/>
        <v>13.011287525570866</v>
      </c>
      <c r="H61" s="89"/>
      <c r="I61" s="142">
        <f>I48+I47+I46+I43+I38+I34+I33+I32+I27+I22+I18+I17+I16+I14+I13+I11+I10+I8+I5+I58</f>
        <v>2506</v>
      </c>
      <c r="J61" s="204">
        <f t="shared" si="11"/>
        <v>12.211642480532518</v>
      </c>
      <c r="K61" s="91"/>
    </row>
  </sheetData>
  <sheetProtection/>
  <mergeCells count="3"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K61"/>
  <sheetViews>
    <sheetView zoomScalePageLayoutView="0" workbookViewId="0" topLeftCell="A1">
      <pane xSplit="1" ySplit="4" topLeftCell="B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2" sqref="C1:H16384"/>
    </sheetView>
  </sheetViews>
  <sheetFormatPr defaultColWidth="9.00390625" defaultRowHeight="12.75"/>
  <cols>
    <col min="1" max="1" width="6.50390625" style="0" customWidth="1"/>
    <col min="2" max="2" width="50.125" style="10" customWidth="1"/>
    <col min="3" max="3" width="11.125" style="3" hidden="1" customWidth="1"/>
    <col min="4" max="4" width="11.00390625" style="3" hidden="1" customWidth="1"/>
    <col min="5" max="5" width="9.00390625" style="3" hidden="1" customWidth="1"/>
    <col min="6" max="6" width="10.50390625" style="3" hidden="1" customWidth="1"/>
    <col min="7" max="7" width="9.875" style="3" hidden="1" customWidth="1"/>
    <col min="8" max="8" width="8.125" style="3" hidden="1" customWidth="1"/>
    <col min="9" max="9" width="10.625" style="3" customWidth="1"/>
    <col min="10" max="10" width="10.50390625" style="3" customWidth="1"/>
    <col min="11" max="11" width="8.125" style="3" customWidth="1"/>
  </cols>
  <sheetData>
    <row r="1" spans="1:11" ht="18.75" customHeight="1">
      <c r="A1" s="258" t="s">
        <v>98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20.25" customHeight="1" thickBot="1">
      <c r="A2" s="20"/>
      <c r="B2" s="21"/>
      <c r="C2" s="2"/>
      <c r="D2" s="224">
        <v>35094</v>
      </c>
      <c r="E2" s="225"/>
      <c r="F2" s="225"/>
      <c r="G2" s="224">
        <v>192602</v>
      </c>
      <c r="H2" s="2"/>
      <c r="I2" s="2"/>
      <c r="J2" s="224">
        <v>205214</v>
      </c>
      <c r="K2" s="2"/>
    </row>
    <row r="3" spans="1:11" ht="12.75">
      <c r="A3" s="260" t="s">
        <v>24</v>
      </c>
      <c r="B3" s="262" t="s">
        <v>5</v>
      </c>
      <c r="C3" s="124" t="s">
        <v>1</v>
      </c>
      <c r="D3" s="123"/>
      <c r="E3" s="123"/>
      <c r="F3" s="124" t="s">
        <v>2</v>
      </c>
      <c r="G3" s="123"/>
      <c r="H3" s="123"/>
      <c r="I3" s="124" t="s">
        <v>3</v>
      </c>
      <c r="J3" s="123"/>
      <c r="K3" s="125"/>
    </row>
    <row r="4" spans="1:11" ht="33.75" customHeight="1" thickBot="1">
      <c r="A4" s="271"/>
      <c r="B4" s="263"/>
      <c r="C4" s="120" t="s">
        <v>6</v>
      </c>
      <c r="D4" s="118" t="s">
        <v>7</v>
      </c>
      <c r="E4" s="119" t="s">
        <v>8</v>
      </c>
      <c r="F4" s="120" t="s">
        <v>6</v>
      </c>
      <c r="G4" s="118" t="s">
        <v>7</v>
      </c>
      <c r="H4" s="119" t="s">
        <v>8</v>
      </c>
      <c r="I4" s="120" t="s">
        <v>6</v>
      </c>
      <c r="J4" s="118" t="s">
        <v>7</v>
      </c>
      <c r="K4" s="121" t="s">
        <v>8</v>
      </c>
    </row>
    <row r="5" spans="1:11" ht="16.5" customHeight="1" hidden="1" thickBot="1">
      <c r="A5" s="84" t="s">
        <v>9</v>
      </c>
      <c r="B5" s="148" t="s">
        <v>26</v>
      </c>
      <c r="C5" s="139"/>
      <c r="D5" s="88">
        <f aca="true" t="shared" si="0" ref="D5:D36">C5*1000/$D$2</f>
        <v>0</v>
      </c>
      <c r="E5" s="89" t="e">
        <f aca="true" t="shared" si="1" ref="E5:E12">C5*100/C$58</f>
        <v>#DIV/0!</v>
      </c>
      <c r="F5" s="129"/>
      <c r="G5" s="88">
        <f aca="true" t="shared" si="2" ref="G5:G36">F5*1000/$G$2</f>
        <v>0</v>
      </c>
      <c r="H5" s="89" t="e">
        <f aca="true" t="shared" si="3" ref="H5:H12">F5*100/F$58</f>
        <v>#DIV/0!</v>
      </c>
      <c r="I5" s="139">
        <f aca="true" t="shared" si="4" ref="I5:I12">SUM(C5,F5)</f>
        <v>0</v>
      </c>
      <c r="J5" s="88">
        <f aca="true" t="shared" si="5" ref="J5:J36">I5*1000/$J$2</f>
        <v>0</v>
      </c>
      <c r="K5" s="91" t="e">
        <f aca="true" t="shared" si="6" ref="K5:K12">I5*100/I$58</f>
        <v>#DIV/0!</v>
      </c>
    </row>
    <row r="6" spans="1:11" s="1" customFormat="1" ht="12.75" customHeight="1" hidden="1">
      <c r="A6" s="4"/>
      <c r="B6" s="37" t="s">
        <v>36</v>
      </c>
      <c r="C6" s="140"/>
      <c r="D6" s="17">
        <f t="shared" si="0"/>
        <v>0</v>
      </c>
      <c r="E6" s="29" t="e">
        <f t="shared" si="1"/>
        <v>#DIV/0!</v>
      </c>
      <c r="F6" s="132"/>
      <c r="G6" s="17">
        <f t="shared" si="2"/>
        <v>0</v>
      </c>
      <c r="H6" s="29" t="e">
        <f t="shared" si="3"/>
        <v>#DIV/0!</v>
      </c>
      <c r="I6" s="132">
        <f t="shared" si="4"/>
        <v>0</v>
      </c>
      <c r="J6" s="17">
        <f t="shared" si="5"/>
        <v>0</v>
      </c>
      <c r="K6" s="18" t="e">
        <f t="shared" si="6"/>
        <v>#DIV/0!</v>
      </c>
    </row>
    <row r="7" spans="1:11" s="1" customFormat="1" ht="14.25" customHeight="1" hidden="1" thickBot="1">
      <c r="A7" s="4"/>
      <c r="B7" s="36" t="s">
        <v>37</v>
      </c>
      <c r="C7" s="141"/>
      <c r="D7" s="11">
        <f t="shared" si="0"/>
        <v>0</v>
      </c>
      <c r="E7" s="30" t="e">
        <f t="shared" si="1"/>
        <v>#DIV/0!</v>
      </c>
      <c r="F7" s="127"/>
      <c r="G7" s="13">
        <f t="shared" si="2"/>
        <v>0</v>
      </c>
      <c r="H7" s="32" t="e">
        <f t="shared" si="3"/>
        <v>#DIV/0!</v>
      </c>
      <c r="I7" s="134">
        <f t="shared" si="4"/>
        <v>0</v>
      </c>
      <c r="J7" s="13">
        <f t="shared" si="5"/>
        <v>0</v>
      </c>
      <c r="K7" s="12" t="e">
        <f t="shared" si="6"/>
        <v>#DIV/0!</v>
      </c>
    </row>
    <row r="8" spans="1:11" ht="13.5" customHeight="1" hidden="1" thickBot="1">
      <c r="A8" s="84" t="s">
        <v>10</v>
      </c>
      <c r="B8" s="94" t="s">
        <v>38</v>
      </c>
      <c r="C8" s="142"/>
      <c r="D8" s="88">
        <f t="shared" si="0"/>
        <v>0</v>
      </c>
      <c r="E8" s="89" t="e">
        <f t="shared" si="1"/>
        <v>#DIV/0!</v>
      </c>
      <c r="F8" s="129"/>
      <c r="G8" s="88">
        <f t="shared" si="2"/>
        <v>0</v>
      </c>
      <c r="H8" s="89" t="e">
        <f t="shared" si="3"/>
        <v>#DIV/0!</v>
      </c>
      <c r="I8" s="139">
        <f t="shared" si="4"/>
        <v>0</v>
      </c>
      <c r="J8" s="88">
        <f t="shared" si="5"/>
        <v>0</v>
      </c>
      <c r="K8" s="91" t="e">
        <f t="shared" si="6"/>
        <v>#DIV/0!</v>
      </c>
    </row>
    <row r="9" spans="1:11" s="1" customFormat="1" ht="15" customHeight="1" hidden="1" thickBot="1">
      <c r="A9" s="15"/>
      <c r="B9" s="37" t="s">
        <v>39</v>
      </c>
      <c r="C9" s="140"/>
      <c r="D9" s="17">
        <f t="shared" si="0"/>
        <v>0</v>
      </c>
      <c r="E9" s="29" t="e">
        <f t="shared" si="1"/>
        <v>#DIV/0!</v>
      </c>
      <c r="F9" s="127"/>
      <c r="G9" s="17">
        <f t="shared" si="2"/>
        <v>0</v>
      </c>
      <c r="H9" s="29" t="e">
        <f t="shared" si="3"/>
        <v>#DIV/0!</v>
      </c>
      <c r="I9" s="132">
        <f t="shared" si="4"/>
        <v>0</v>
      </c>
      <c r="J9" s="17">
        <f t="shared" si="5"/>
        <v>0</v>
      </c>
      <c r="K9" s="18" t="e">
        <f t="shared" si="6"/>
        <v>#DIV/0!</v>
      </c>
    </row>
    <row r="10" spans="1:11" s="6" customFormat="1" ht="15.75" customHeight="1" hidden="1" thickBot="1">
      <c r="A10" s="85" t="s">
        <v>11</v>
      </c>
      <c r="B10" s="86" t="s">
        <v>40</v>
      </c>
      <c r="C10" s="142"/>
      <c r="D10" s="88">
        <f t="shared" si="0"/>
        <v>0</v>
      </c>
      <c r="E10" s="89" t="e">
        <f t="shared" si="1"/>
        <v>#DIV/0!</v>
      </c>
      <c r="F10" s="129"/>
      <c r="G10" s="88">
        <f t="shared" si="2"/>
        <v>0</v>
      </c>
      <c r="H10" s="89" t="e">
        <f t="shared" si="3"/>
        <v>#DIV/0!</v>
      </c>
      <c r="I10" s="139">
        <f t="shared" si="4"/>
        <v>0</v>
      </c>
      <c r="J10" s="88">
        <f t="shared" si="5"/>
        <v>0</v>
      </c>
      <c r="K10" s="91" t="e">
        <f t="shared" si="6"/>
        <v>#DIV/0!</v>
      </c>
    </row>
    <row r="11" spans="1:11" s="6" customFormat="1" ht="30" customHeight="1" hidden="1" thickBot="1">
      <c r="A11" s="92" t="s">
        <v>12</v>
      </c>
      <c r="B11" s="86" t="s">
        <v>41</v>
      </c>
      <c r="C11" s="142"/>
      <c r="D11" s="88">
        <f t="shared" si="0"/>
        <v>0</v>
      </c>
      <c r="E11" s="89" t="e">
        <f t="shared" si="1"/>
        <v>#DIV/0!</v>
      </c>
      <c r="F11" s="129"/>
      <c r="G11" s="88">
        <f t="shared" si="2"/>
        <v>0</v>
      </c>
      <c r="H11" s="89" t="e">
        <f t="shared" si="3"/>
        <v>#DIV/0!</v>
      </c>
      <c r="I11" s="139">
        <f t="shared" si="4"/>
        <v>0</v>
      </c>
      <c r="J11" s="88">
        <f t="shared" si="5"/>
        <v>0</v>
      </c>
      <c r="K11" s="91" t="e">
        <f t="shared" si="6"/>
        <v>#DIV/0!</v>
      </c>
    </row>
    <row r="12" spans="1:11" s="6" customFormat="1" ht="16.5" customHeight="1" hidden="1" thickBot="1">
      <c r="A12" s="16"/>
      <c r="B12" s="38" t="s">
        <v>78</v>
      </c>
      <c r="C12" s="143"/>
      <c r="D12" s="27">
        <f t="shared" si="0"/>
        <v>0</v>
      </c>
      <c r="E12" s="31" t="e">
        <f t="shared" si="1"/>
        <v>#DIV/0!</v>
      </c>
      <c r="F12" s="127"/>
      <c r="G12" s="27">
        <f t="shared" si="2"/>
        <v>0</v>
      </c>
      <c r="H12" s="31" t="e">
        <f t="shared" si="3"/>
        <v>#DIV/0!</v>
      </c>
      <c r="I12" s="127">
        <f t="shared" si="4"/>
        <v>0</v>
      </c>
      <c r="J12" s="27">
        <f t="shared" si="5"/>
        <v>0</v>
      </c>
      <c r="K12" s="28" t="e">
        <f t="shared" si="6"/>
        <v>#DIV/0!</v>
      </c>
    </row>
    <row r="13" spans="1:11" s="6" customFormat="1" ht="15" customHeight="1" thickBot="1">
      <c r="A13" s="93" t="s">
        <v>13</v>
      </c>
      <c r="B13" s="94" t="s">
        <v>42</v>
      </c>
      <c r="C13" s="156"/>
      <c r="D13" s="96">
        <f t="shared" si="0"/>
        <v>0</v>
      </c>
      <c r="E13" s="97">
        <f>IF(C$61=0,0,C13*100/C$61)</f>
        <v>0</v>
      </c>
      <c r="F13" s="145">
        <f>I13-C13</f>
        <v>478</v>
      </c>
      <c r="G13" s="96">
        <f t="shared" si="2"/>
        <v>2.481801850448074</v>
      </c>
      <c r="H13" s="97">
        <f aca="true" t="shared" si="7" ref="H13:H60">IF(F$61=0,0,F13*100/F$61)</f>
        <v>100</v>
      </c>
      <c r="I13" s="139">
        <v>478</v>
      </c>
      <c r="J13" s="96">
        <f t="shared" si="5"/>
        <v>2.3292757804048456</v>
      </c>
      <c r="K13" s="98">
        <f aca="true" t="shared" si="8" ref="K13:K60">IF(I$61=0,0,I13*100/I$61)</f>
        <v>100</v>
      </c>
    </row>
    <row r="14" spans="1:11" s="6" customFormat="1" ht="15.75" customHeight="1" thickBot="1">
      <c r="A14" s="92" t="s">
        <v>14</v>
      </c>
      <c r="B14" s="86" t="s">
        <v>43</v>
      </c>
      <c r="C14" s="142"/>
      <c r="D14" s="88">
        <f t="shared" si="0"/>
        <v>0</v>
      </c>
      <c r="E14" s="89">
        <f aca="true" t="shared" si="9" ref="E14:E60">IF(C$61=0,0,C14*100/C$61)</f>
        <v>0</v>
      </c>
      <c r="F14" s="145">
        <f>I14-C14</f>
        <v>0</v>
      </c>
      <c r="G14" s="88">
        <f t="shared" si="2"/>
        <v>0</v>
      </c>
      <c r="H14" s="89">
        <f t="shared" si="7"/>
        <v>0</v>
      </c>
      <c r="I14" s="139">
        <v>0</v>
      </c>
      <c r="J14" s="88">
        <f t="shared" si="5"/>
        <v>0</v>
      </c>
      <c r="K14" s="107">
        <f t="shared" si="8"/>
        <v>0</v>
      </c>
    </row>
    <row r="15" spans="1:11" s="1" customFormat="1" ht="15.75" customHeight="1" thickBot="1">
      <c r="A15" s="4"/>
      <c r="B15" s="39" t="s">
        <v>44</v>
      </c>
      <c r="C15" s="144"/>
      <c r="D15" s="13">
        <f t="shared" si="0"/>
        <v>0</v>
      </c>
      <c r="E15" s="32">
        <f t="shared" si="9"/>
        <v>0</v>
      </c>
      <c r="F15" s="243">
        <f>I15-C15</f>
        <v>0</v>
      </c>
      <c r="G15" s="13">
        <f t="shared" si="2"/>
        <v>0</v>
      </c>
      <c r="H15" s="32">
        <f t="shared" si="7"/>
        <v>0</v>
      </c>
      <c r="I15" s="134">
        <v>0</v>
      </c>
      <c r="J15" s="13">
        <f t="shared" si="5"/>
        <v>0</v>
      </c>
      <c r="K15" s="19">
        <f t="shared" si="8"/>
        <v>0</v>
      </c>
    </row>
    <row r="16" spans="1:11" s="1" customFormat="1" ht="16.5" customHeight="1" hidden="1" thickBot="1">
      <c r="A16" s="99" t="s">
        <v>15</v>
      </c>
      <c r="B16" s="94" t="s">
        <v>27</v>
      </c>
      <c r="C16" s="145"/>
      <c r="D16" s="101">
        <f t="shared" si="0"/>
        <v>0</v>
      </c>
      <c r="E16" s="102">
        <f t="shared" si="9"/>
        <v>0</v>
      </c>
      <c r="F16" s="129"/>
      <c r="G16" s="101">
        <f t="shared" si="2"/>
        <v>0</v>
      </c>
      <c r="H16" s="102">
        <f t="shared" si="7"/>
        <v>0</v>
      </c>
      <c r="I16" s="129"/>
      <c r="J16" s="101">
        <f t="shared" si="5"/>
        <v>0</v>
      </c>
      <c r="K16" s="103">
        <f t="shared" si="8"/>
        <v>0</v>
      </c>
    </row>
    <row r="17" spans="1:11" s="6" customFormat="1" ht="18" customHeight="1" hidden="1" thickBot="1">
      <c r="A17" s="104" t="s">
        <v>16</v>
      </c>
      <c r="B17" s="86" t="s">
        <v>45</v>
      </c>
      <c r="C17" s="142"/>
      <c r="D17" s="88">
        <f t="shared" si="0"/>
        <v>0</v>
      </c>
      <c r="E17" s="89">
        <f t="shared" si="9"/>
        <v>0</v>
      </c>
      <c r="F17" s="131"/>
      <c r="G17" s="88">
        <f t="shared" si="2"/>
        <v>0</v>
      </c>
      <c r="H17" s="89">
        <f t="shared" si="7"/>
        <v>0</v>
      </c>
      <c r="I17" s="139"/>
      <c r="J17" s="88">
        <f t="shared" si="5"/>
        <v>0</v>
      </c>
      <c r="K17" s="91">
        <f t="shared" si="8"/>
        <v>0</v>
      </c>
    </row>
    <row r="18" spans="1:11" s="6" customFormat="1" ht="18" customHeight="1" hidden="1" thickBot="1">
      <c r="A18" s="92" t="s">
        <v>17</v>
      </c>
      <c r="B18" s="150" t="s">
        <v>46</v>
      </c>
      <c r="C18" s="142"/>
      <c r="D18" s="88">
        <f t="shared" si="0"/>
        <v>0</v>
      </c>
      <c r="E18" s="89">
        <f t="shared" si="9"/>
        <v>0</v>
      </c>
      <c r="F18" s="129"/>
      <c r="G18" s="88">
        <f t="shared" si="2"/>
        <v>0</v>
      </c>
      <c r="H18" s="89">
        <f t="shared" si="7"/>
        <v>0</v>
      </c>
      <c r="I18" s="139"/>
      <c r="J18" s="88">
        <f t="shared" si="5"/>
        <v>0</v>
      </c>
      <c r="K18" s="91">
        <f t="shared" si="8"/>
        <v>0</v>
      </c>
    </row>
    <row r="19" spans="1:11" s="1" customFormat="1" ht="14.25" customHeight="1" hidden="1">
      <c r="A19" s="4"/>
      <c r="B19" s="35" t="s">
        <v>47</v>
      </c>
      <c r="C19" s="140"/>
      <c r="D19" s="17">
        <f t="shared" si="0"/>
        <v>0</v>
      </c>
      <c r="E19" s="29">
        <f t="shared" si="9"/>
        <v>0</v>
      </c>
      <c r="F19" s="132"/>
      <c r="G19" s="17">
        <f t="shared" si="2"/>
        <v>0</v>
      </c>
      <c r="H19" s="29">
        <f t="shared" si="7"/>
        <v>0</v>
      </c>
      <c r="I19" s="132"/>
      <c r="J19" s="17">
        <f t="shared" si="5"/>
        <v>0</v>
      </c>
      <c r="K19" s="18">
        <f t="shared" si="8"/>
        <v>0</v>
      </c>
    </row>
    <row r="20" spans="1:11" s="1" customFormat="1" ht="15.75" customHeight="1" hidden="1">
      <c r="A20" s="4"/>
      <c r="B20" s="35" t="s">
        <v>48</v>
      </c>
      <c r="C20" s="126"/>
      <c r="D20" s="11">
        <f t="shared" si="0"/>
        <v>0</v>
      </c>
      <c r="E20" s="30">
        <f t="shared" si="9"/>
        <v>0</v>
      </c>
      <c r="F20" s="126"/>
      <c r="G20" s="11">
        <f t="shared" si="2"/>
        <v>0</v>
      </c>
      <c r="H20" s="30">
        <f t="shared" si="7"/>
        <v>0</v>
      </c>
      <c r="I20" s="126"/>
      <c r="J20" s="11">
        <f t="shared" si="5"/>
        <v>0</v>
      </c>
      <c r="K20" s="12">
        <f t="shared" si="8"/>
        <v>0</v>
      </c>
    </row>
    <row r="21" spans="1:11" s="1" customFormat="1" ht="16.5" customHeight="1" hidden="1" thickBot="1">
      <c r="A21" s="4"/>
      <c r="B21" s="35" t="s">
        <v>49</v>
      </c>
      <c r="C21" s="126"/>
      <c r="D21" s="11">
        <f t="shared" si="0"/>
        <v>0</v>
      </c>
      <c r="E21" s="30">
        <f t="shared" si="9"/>
        <v>0</v>
      </c>
      <c r="F21" s="127"/>
      <c r="G21" s="11">
        <f t="shared" si="2"/>
        <v>0</v>
      </c>
      <c r="H21" s="30">
        <f t="shared" si="7"/>
        <v>0</v>
      </c>
      <c r="I21" s="126"/>
      <c r="J21" s="11">
        <f t="shared" si="5"/>
        <v>0</v>
      </c>
      <c r="K21" s="12">
        <f t="shared" si="8"/>
        <v>0</v>
      </c>
    </row>
    <row r="22" spans="1:11" s="6" customFormat="1" ht="15.75" customHeight="1" hidden="1" thickBot="1">
      <c r="A22" s="92" t="s">
        <v>28</v>
      </c>
      <c r="B22" s="86" t="s">
        <v>50</v>
      </c>
      <c r="C22" s="142"/>
      <c r="D22" s="88">
        <f t="shared" si="0"/>
        <v>0</v>
      </c>
      <c r="E22" s="89">
        <f t="shared" si="9"/>
        <v>0</v>
      </c>
      <c r="F22" s="129"/>
      <c r="G22" s="88">
        <f t="shared" si="2"/>
        <v>0</v>
      </c>
      <c r="H22" s="89">
        <f t="shared" si="7"/>
        <v>0</v>
      </c>
      <c r="I22" s="139"/>
      <c r="J22" s="88">
        <f t="shared" si="5"/>
        <v>0</v>
      </c>
      <c r="K22" s="91">
        <f t="shared" si="8"/>
        <v>0</v>
      </c>
    </row>
    <row r="23" spans="1:11" s="1" customFormat="1" ht="15.75" customHeight="1" hidden="1">
      <c r="A23" s="4"/>
      <c r="B23" s="37" t="s">
        <v>51</v>
      </c>
      <c r="C23" s="140"/>
      <c r="D23" s="17">
        <f t="shared" si="0"/>
        <v>0</v>
      </c>
      <c r="E23" s="29">
        <f t="shared" si="9"/>
        <v>0</v>
      </c>
      <c r="F23" s="132"/>
      <c r="G23" s="17">
        <f t="shared" si="2"/>
        <v>0</v>
      </c>
      <c r="H23" s="29">
        <f t="shared" si="7"/>
        <v>0</v>
      </c>
      <c r="I23" s="132"/>
      <c r="J23" s="17">
        <f t="shared" si="5"/>
        <v>0</v>
      </c>
      <c r="K23" s="18">
        <f t="shared" si="8"/>
        <v>0</v>
      </c>
    </row>
    <row r="24" spans="1:11" s="1" customFormat="1" ht="14.25" customHeight="1" hidden="1">
      <c r="A24" s="4"/>
      <c r="B24" s="35" t="s">
        <v>52</v>
      </c>
      <c r="C24" s="141"/>
      <c r="D24" s="11">
        <f t="shared" si="0"/>
        <v>0</v>
      </c>
      <c r="E24" s="30">
        <f t="shared" si="9"/>
        <v>0</v>
      </c>
      <c r="F24" s="126"/>
      <c r="G24" s="11">
        <f t="shared" si="2"/>
        <v>0</v>
      </c>
      <c r="H24" s="30">
        <f t="shared" si="7"/>
        <v>0</v>
      </c>
      <c r="I24" s="126"/>
      <c r="J24" s="11">
        <f t="shared" si="5"/>
        <v>0</v>
      </c>
      <c r="K24" s="12">
        <f t="shared" si="8"/>
        <v>0</v>
      </c>
    </row>
    <row r="25" spans="1:11" s="1" customFormat="1" ht="15.75" customHeight="1" hidden="1">
      <c r="A25" s="4"/>
      <c r="B25" s="35" t="s">
        <v>84</v>
      </c>
      <c r="C25" s="141"/>
      <c r="D25" s="11">
        <f t="shared" si="0"/>
        <v>0</v>
      </c>
      <c r="E25" s="30">
        <f t="shared" si="9"/>
        <v>0</v>
      </c>
      <c r="F25" s="126"/>
      <c r="G25" s="11">
        <f t="shared" si="2"/>
        <v>0</v>
      </c>
      <c r="H25" s="30">
        <f t="shared" si="7"/>
        <v>0</v>
      </c>
      <c r="I25" s="126"/>
      <c r="J25" s="11">
        <f t="shared" si="5"/>
        <v>0</v>
      </c>
      <c r="K25" s="12">
        <f t="shared" si="8"/>
        <v>0</v>
      </c>
    </row>
    <row r="26" spans="1:11" s="1" customFormat="1" ht="13.5" hidden="1" thickBot="1">
      <c r="A26" s="4"/>
      <c r="B26" s="35" t="s">
        <v>85</v>
      </c>
      <c r="C26" s="141"/>
      <c r="D26" s="11">
        <f t="shared" si="0"/>
        <v>0</v>
      </c>
      <c r="E26" s="30">
        <f t="shared" si="9"/>
        <v>0</v>
      </c>
      <c r="F26" s="127"/>
      <c r="G26" s="11">
        <f t="shared" si="2"/>
        <v>0</v>
      </c>
      <c r="H26" s="30">
        <f t="shared" si="7"/>
        <v>0</v>
      </c>
      <c r="I26" s="126"/>
      <c r="J26" s="11">
        <f t="shared" si="5"/>
        <v>0</v>
      </c>
      <c r="K26" s="12">
        <f t="shared" si="8"/>
        <v>0</v>
      </c>
    </row>
    <row r="27" spans="1:11" s="6" customFormat="1" ht="14.25" customHeight="1" hidden="1" thickBot="1">
      <c r="A27" s="92" t="s">
        <v>18</v>
      </c>
      <c r="B27" s="86" t="s">
        <v>53</v>
      </c>
      <c r="C27" s="142"/>
      <c r="D27" s="88">
        <f t="shared" si="0"/>
        <v>0</v>
      </c>
      <c r="E27" s="89">
        <f t="shared" si="9"/>
        <v>0</v>
      </c>
      <c r="F27" s="129"/>
      <c r="G27" s="88">
        <f t="shared" si="2"/>
        <v>0</v>
      </c>
      <c r="H27" s="89">
        <f t="shared" si="7"/>
        <v>0</v>
      </c>
      <c r="I27" s="139"/>
      <c r="J27" s="88">
        <f t="shared" si="5"/>
        <v>0</v>
      </c>
      <c r="K27" s="91">
        <f t="shared" si="8"/>
        <v>0</v>
      </c>
    </row>
    <row r="28" spans="1:11" s="1" customFormat="1" ht="15" customHeight="1" hidden="1">
      <c r="A28" s="4"/>
      <c r="B28" s="37" t="s">
        <v>54</v>
      </c>
      <c r="C28" s="140"/>
      <c r="D28" s="17">
        <f t="shared" si="0"/>
        <v>0</v>
      </c>
      <c r="E28" s="29">
        <f t="shared" si="9"/>
        <v>0</v>
      </c>
      <c r="F28" s="132"/>
      <c r="G28" s="17">
        <f t="shared" si="2"/>
        <v>0</v>
      </c>
      <c r="H28" s="29">
        <f t="shared" si="7"/>
        <v>0</v>
      </c>
      <c r="I28" s="132"/>
      <c r="J28" s="17">
        <f t="shared" si="5"/>
        <v>0</v>
      </c>
      <c r="K28" s="18">
        <f t="shared" si="8"/>
        <v>0</v>
      </c>
    </row>
    <row r="29" spans="1:11" s="1" customFormat="1" ht="15" customHeight="1" hidden="1">
      <c r="A29" s="4"/>
      <c r="B29" s="35" t="s">
        <v>55</v>
      </c>
      <c r="C29" s="141"/>
      <c r="D29" s="11">
        <f t="shared" si="0"/>
        <v>0</v>
      </c>
      <c r="E29" s="30">
        <f t="shared" si="9"/>
        <v>0</v>
      </c>
      <c r="F29" s="126"/>
      <c r="G29" s="11">
        <f t="shared" si="2"/>
        <v>0</v>
      </c>
      <c r="H29" s="30">
        <f t="shared" si="7"/>
        <v>0</v>
      </c>
      <c r="I29" s="126"/>
      <c r="J29" s="11">
        <f t="shared" si="5"/>
        <v>0</v>
      </c>
      <c r="K29" s="12">
        <f t="shared" si="8"/>
        <v>0</v>
      </c>
    </row>
    <row r="30" spans="1:11" s="1" customFormat="1" ht="12.75" hidden="1">
      <c r="A30" s="4"/>
      <c r="B30" s="35" t="s">
        <v>56</v>
      </c>
      <c r="C30" s="141"/>
      <c r="D30" s="11">
        <f t="shared" si="0"/>
        <v>0</v>
      </c>
      <c r="E30" s="30">
        <f t="shared" si="9"/>
        <v>0</v>
      </c>
      <c r="F30" s="133"/>
      <c r="G30" s="11">
        <f t="shared" si="2"/>
        <v>0</v>
      </c>
      <c r="H30" s="30">
        <f t="shared" si="7"/>
        <v>0</v>
      </c>
      <c r="I30" s="126"/>
      <c r="J30" s="11">
        <f t="shared" si="5"/>
        <v>0</v>
      </c>
      <c r="K30" s="12">
        <f t="shared" si="8"/>
        <v>0</v>
      </c>
    </row>
    <row r="31" spans="1:11" s="1" customFormat="1" ht="18" customHeight="1" hidden="1" thickBot="1">
      <c r="A31" s="5"/>
      <c r="B31" s="35" t="s">
        <v>57</v>
      </c>
      <c r="C31" s="141"/>
      <c r="D31" s="11">
        <f t="shared" si="0"/>
        <v>0</v>
      </c>
      <c r="E31" s="30">
        <f t="shared" si="9"/>
        <v>0</v>
      </c>
      <c r="F31" s="130"/>
      <c r="G31" s="11">
        <f t="shared" si="2"/>
        <v>0</v>
      </c>
      <c r="H31" s="30">
        <f t="shared" si="7"/>
        <v>0</v>
      </c>
      <c r="I31" s="126"/>
      <c r="J31" s="11">
        <f t="shared" si="5"/>
        <v>0</v>
      </c>
      <c r="K31" s="12">
        <f t="shared" si="8"/>
        <v>0</v>
      </c>
    </row>
    <row r="32" spans="1:11" s="1" customFormat="1" ht="16.5" customHeight="1" hidden="1" thickBot="1">
      <c r="A32" s="93" t="s">
        <v>75</v>
      </c>
      <c r="B32" s="86" t="s">
        <v>61</v>
      </c>
      <c r="C32" s="142"/>
      <c r="D32" s="88">
        <f t="shared" si="0"/>
        <v>0</v>
      </c>
      <c r="E32" s="89">
        <f t="shared" si="9"/>
        <v>0</v>
      </c>
      <c r="F32" s="129"/>
      <c r="G32" s="88">
        <f t="shared" si="2"/>
        <v>0</v>
      </c>
      <c r="H32" s="89">
        <f t="shared" si="7"/>
        <v>0</v>
      </c>
      <c r="I32" s="139"/>
      <c r="J32" s="88">
        <f t="shared" si="5"/>
        <v>0</v>
      </c>
      <c r="K32" s="91">
        <f t="shared" si="8"/>
        <v>0</v>
      </c>
    </row>
    <row r="33" spans="1:11" s="1" customFormat="1" ht="27" hidden="1" thickBot="1">
      <c r="A33" s="93" t="s">
        <v>76</v>
      </c>
      <c r="B33" s="86" t="s">
        <v>62</v>
      </c>
      <c r="C33" s="142"/>
      <c r="D33" s="88">
        <f t="shared" si="0"/>
        <v>0</v>
      </c>
      <c r="E33" s="89">
        <f t="shared" si="9"/>
        <v>0</v>
      </c>
      <c r="F33" s="129"/>
      <c r="G33" s="88">
        <f t="shared" si="2"/>
        <v>0</v>
      </c>
      <c r="H33" s="89">
        <f t="shared" si="7"/>
        <v>0</v>
      </c>
      <c r="I33" s="139"/>
      <c r="J33" s="88">
        <f t="shared" si="5"/>
        <v>0</v>
      </c>
      <c r="K33" s="91">
        <f t="shared" si="8"/>
        <v>0</v>
      </c>
    </row>
    <row r="34" spans="1:11" s="6" customFormat="1" ht="21" customHeight="1" hidden="1" thickBot="1">
      <c r="A34" s="92" t="s">
        <v>19</v>
      </c>
      <c r="B34" s="86" t="s">
        <v>58</v>
      </c>
      <c r="C34" s="142"/>
      <c r="D34" s="88">
        <f t="shared" si="0"/>
        <v>0</v>
      </c>
      <c r="E34" s="89">
        <f t="shared" si="9"/>
        <v>0</v>
      </c>
      <c r="F34" s="129"/>
      <c r="G34" s="88">
        <f t="shared" si="2"/>
        <v>0</v>
      </c>
      <c r="H34" s="89">
        <f t="shared" si="7"/>
        <v>0</v>
      </c>
      <c r="I34" s="139"/>
      <c r="J34" s="88">
        <f t="shared" si="5"/>
        <v>0</v>
      </c>
      <c r="K34" s="91">
        <f t="shared" si="8"/>
        <v>0</v>
      </c>
    </row>
    <row r="35" spans="1:11" s="1" customFormat="1" ht="12.75" hidden="1">
      <c r="A35" s="4"/>
      <c r="B35" s="37" t="s">
        <v>59</v>
      </c>
      <c r="C35" s="140"/>
      <c r="D35" s="23">
        <f t="shared" si="0"/>
        <v>0</v>
      </c>
      <c r="E35" s="33">
        <f t="shared" si="9"/>
        <v>0</v>
      </c>
      <c r="F35" s="132"/>
      <c r="G35" s="23">
        <f t="shared" si="2"/>
        <v>0</v>
      </c>
      <c r="H35" s="33">
        <f t="shared" si="7"/>
        <v>0</v>
      </c>
      <c r="I35" s="132"/>
      <c r="J35" s="23">
        <f t="shared" si="5"/>
        <v>0</v>
      </c>
      <c r="K35" s="24">
        <f t="shared" si="8"/>
        <v>0</v>
      </c>
    </row>
    <row r="36" spans="1:11" s="1" customFormat="1" ht="13.5" customHeight="1" hidden="1">
      <c r="A36" s="4"/>
      <c r="B36" s="40" t="s">
        <v>31</v>
      </c>
      <c r="C36" s="141"/>
      <c r="D36" s="25">
        <f t="shared" si="0"/>
        <v>0</v>
      </c>
      <c r="E36" s="34">
        <f t="shared" si="9"/>
        <v>0</v>
      </c>
      <c r="F36" s="126"/>
      <c r="G36" s="25">
        <f t="shared" si="2"/>
        <v>0</v>
      </c>
      <c r="H36" s="34">
        <f t="shared" si="7"/>
        <v>0</v>
      </c>
      <c r="I36" s="126"/>
      <c r="J36" s="25">
        <f t="shared" si="5"/>
        <v>0</v>
      </c>
      <c r="K36" s="26">
        <f t="shared" si="8"/>
        <v>0</v>
      </c>
    </row>
    <row r="37" spans="1:11" s="1" customFormat="1" ht="12" customHeight="1" hidden="1" thickBot="1">
      <c r="A37" s="15"/>
      <c r="B37" s="35" t="s">
        <v>83</v>
      </c>
      <c r="C37" s="141"/>
      <c r="D37" s="25">
        <f aca="true" t="shared" si="10" ref="D37:D61">C37*1000/$D$2</f>
        <v>0</v>
      </c>
      <c r="E37" s="34">
        <f t="shared" si="9"/>
        <v>0</v>
      </c>
      <c r="F37" s="134"/>
      <c r="G37" s="25">
        <f aca="true" t="shared" si="11" ref="G37:G61">F37*1000/$G$2</f>
        <v>0</v>
      </c>
      <c r="H37" s="34">
        <f t="shared" si="7"/>
        <v>0</v>
      </c>
      <c r="I37" s="126"/>
      <c r="J37" s="25">
        <f aca="true" t="shared" si="12" ref="J37:J61">I37*1000/$J$2</f>
        <v>0</v>
      </c>
      <c r="K37" s="26">
        <f t="shared" si="8"/>
        <v>0</v>
      </c>
    </row>
    <row r="38" spans="1:11" s="6" customFormat="1" ht="21" customHeight="1" hidden="1" thickBot="1">
      <c r="A38" s="92" t="s">
        <v>20</v>
      </c>
      <c r="B38" s="86" t="s">
        <v>32</v>
      </c>
      <c r="C38" s="142"/>
      <c r="D38" s="88">
        <f t="shared" si="10"/>
        <v>0</v>
      </c>
      <c r="E38" s="89">
        <f t="shared" si="9"/>
        <v>0</v>
      </c>
      <c r="F38" s="129"/>
      <c r="G38" s="88">
        <f t="shared" si="11"/>
        <v>0</v>
      </c>
      <c r="H38" s="89">
        <f t="shared" si="7"/>
        <v>0</v>
      </c>
      <c r="I38" s="139"/>
      <c r="J38" s="88">
        <f t="shared" si="12"/>
        <v>0</v>
      </c>
      <c r="K38" s="107">
        <f t="shared" si="8"/>
        <v>0</v>
      </c>
    </row>
    <row r="39" spans="1:11" s="1" customFormat="1" ht="12.75" hidden="1">
      <c r="A39" s="4"/>
      <c r="B39" s="37" t="s">
        <v>60</v>
      </c>
      <c r="C39" s="140"/>
      <c r="D39" s="17">
        <f t="shared" si="10"/>
        <v>0</v>
      </c>
      <c r="E39" s="29">
        <f t="shared" si="9"/>
        <v>0</v>
      </c>
      <c r="F39" s="132"/>
      <c r="G39" s="17">
        <f t="shared" si="11"/>
        <v>0</v>
      </c>
      <c r="H39" s="29">
        <f t="shared" si="7"/>
        <v>0</v>
      </c>
      <c r="I39" s="132"/>
      <c r="J39" s="17">
        <f t="shared" si="12"/>
        <v>0</v>
      </c>
      <c r="K39" s="18">
        <f t="shared" si="8"/>
        <v>0</v>
      </c>
    </row>
    <row r="40" spans="1:11" s="1" customFormat="1" ht="12.75" hidden="1">
      <c r="A40" s="4"/>
      <c r="B40" s="35" t="s">
        <v>34</v>
      </c>
      <c r="C40" s="141"/>
      <c r="D40" s="11">
        <f t="shared" si="10"/>
        <v>0</v>
      </c>
      <c r="E40" s="30">
        <f t="shared" si="9"/>
        <v>0</v>
      </c>
      <c r="F40" s="126"/>
      <c r="G40" s="11">
        <f t="shared" si="11"/>
        <v>0</v>
      </c>
      <c r="H40" s="30">
        <f t="shared" si="7"/>
        <v>0</v>
      </c>
      <c r="I40" s="126"/>
      <c r="J40" s="11">
        <f t="shared" si="12"/>
        <v>0</v>
      </c>
      <c r="K40" s="12">
        <f t="shared" si="8"/>
        <v>0</v>
      </c>
    </row>
    <row r="41" spans="1:11" s="1" customFormat="1" ht="12.75" hidden="1">
      <c r="A41" s="4"/>
      <c r="B41" s="35" t="s">
        <v>25</v>
      </c>
      <c r="C41" s="141"/>
      <c r="D41" s="11">
        <f t="shared" si="10"/>
        <v>0</v>
      </c>
      <c r="E41" s="30">
        <f t="shared" si="9"/>
        <v>0</v>
      </c>
      <c r="F41" s="126"/>
      <c r="G41" s="11">
        <f t="shared" si="11"/>
        <v>0</v>
      </c>
      <c r="H41" s="30">
        <f t="shared" si="7"/>
        <v>0</v>
      </c>
      <c r="I41" s="126"/>
      <c r="J41" s="11">
        <f t="shared" si="12"/>
        <v>0</v>
      </c>
      <c r="K41" s="12">
        <f t="shared" si="8"/>
        <v>0</v>
      </c>
    </row>
    <row r="42" spans="1:11" s="1" customFormat="1" ht="13.5" hidden="1" thickBot="1">
      <c r="A42" s="5"/>
      <c r="B42" s="35" t="s">
        <v>35</v>
      </c>
      <c r="C42" s="141"/>
      <c r="D42" s="11">
        <f t="shared" si="10"/>
        <v>0</v>
      </c>
      <c r="E42" s="30">
        <f t="shared" si="9"/>
        <v>0</v>
      </c>
      <c r="F42" s="127"/>
      <c r="G42" s="11">
        <f t="shared" si="11"/>
        <v>0</v>
      </c>
      <c r="H42" s="30">
        <f t="shared" si="7"/>
        <v>0</v>
      </c>
      <c r="I42" s="126"/>
      <c r="J42" s="11">
        <f t="shared" si="12"/>
        <v>0</v>
      </c>
      <c r="K42" s="12">
        <f t="shared" si="8"/>
        <v>0</v>
      </c>
    </row>
    <row r="43" spans="1:11" s="6" customFormat="1" ht="23.25" customHeight="1" hidden="1" thickBot="1">
      <c r="A43" s="92" t="s">
        <v>21</v>
      </c>
      <c r="B43" s="86" t="s">
        <v>64</v>
      </c>
      <c r="C43" s="142"/>
      <c r="D43" s="88">
        <f t="shared" si="10"/>
        <v>0</v>
      </c>
      <c r="E43" s="89">
        <f t="shared" si="9"/>
        <v>0</v>
      </c>
      <c r="F43" s="129"/>
      <c r="G43" s="88">
        <f t="shared" si="11"/>
        <v>0</v>
      </c>
      <c r="H43" s="89">
        <f t="shared" si="7"/>
        <v>0</v>
      </c>
      <c r="I43" s="139"/>
      <c r="J43" s="88">
        <f t="shared" si="12"/>
        <v>0</v>
      </c>
      <c r="K43" s="107">
        <f t="shared" si="8"/>
        <v>0</v>
      </c>
    </row>
    <row r="44" spans="1:11" s="1" customFormat="1" ht="33.75" customHeight="1" hidden="1" thickBot="1">
      <c r="A44" s="9"/>
      <c r="B44" s="155" t="s">
        <v>81</v>
      </c>
      <c r="C44" s="140"/>
      <c r="D44" s="17">
        <f t="shared" si="10"/>
        <v>0</v>
      </c>
      <c r="E44" s="29">
        <f t="shared" si="9"/>
        <v>0</v>
      </c>
      <c r="F44" s="137"/>
      <c r="G44" s="17">
        <f t="shared" si="11"/>
        <v>0</v>
      </c>
      <c r="H44" s="29">
        <f t="shared" si="7"/>
        <v>0</v>
      </c>
      <c r="I44" s="132"/>
      <c r="J44" s="17">
        <f t="shared" si="12"/>
        <v>0</v>
      </c>
      <c r="K44" s="18">
        <f t="shared" si="8"/>
        <v>0</v>
      </c>
    </row>
    <row r="45" spans="1:11" s="1" customFormat="1" ht="16.5" customHeight="1" hidden="1" thickBot="1">
      <c r="A45" s="4"/>
      <c r="B45" s="153" t="s">
        <v>79</v>
      </c>
      <c r="C45" s="141"/>
      <c r="D45" s="11">
        <f t="shared" si="10"/>
        <v>0</v>
      </c>
      <c r="E45" s="30">
        <f t="shared" si="9"/>
        <v>0</v>
      </c>
      <c r="F45" s="135"/>
      <c r="G45" s="11">
        <f t="shared" si="11"/>
        <v>0</v>
      </c>
      <c r="H45" s="30">
        <f t="shared" si="7"/>
        <v>0</v>
      </c>
      <c r="I45" s="126"/>
      <c r="J45" s="11">
        <f t="shared" si="12"/>
        <v>0</v>
      </c>
      <c r="K45" s="12">
        <f t="shared" si="8"/>
        <v>0</v>
      </c>
    </row>
    <row r="46" spans="1:11" s="1" customFormat="1" ht="18" customHeight="1" hidden="1" thickBot="1">
      <c r="A46" s="93" t="s">
        <v>77</v>
      </c>
      <c r="B46" s="86" t="s">
        <v>63</v>
      </c>
      <c r="C46" s="142"/>
      <c r="D46" s="88">
        <f t="shared" si="10"/>
        <v>0</v>
      </c>
      <c r="E46" s="89">
        <f t="shared" si="9"/>
        <v>0</v>
      </c>
      <c r="F46" s="129"/>
      <c r="G46" s="88">
        <f t="shared" si="11"/>
        <v>0</v>
      </c>
      <c r="H46" s="89">
        <f t="shared" si="7"/>
        <v>0</v>
      </c>
      <c r="I46" s="139"/>
      <c r="J46" s="88">
        <f t="shared" si="12"/>
        <v>0</v>
      </c>
      <c r="K46" s="91">
        <f t="shared" si="8"/>
        <v>0</v>
      </c>
    </row>
    <row r="47" spans="1:11" s="6" customFormat="1" ht="21" customHeight="1" hidden="1" thickBot="1">
      <c r="A47" s="93" t="s">
        <v>29</v>
      </c>
      <c r="B47" s="86" t="s">
        <v>65</v>
      </c>
      <c r="C47" s="142"/>
      <c r="D47" s="88">
        <f t="shared" si="10"/>
        <v>0</v>
      </c>
      <c r="E47" s="89">
        <f t="shared" si="9"/>
        <v>0</v>
      </c>
      <c r="F47" s="129"/>
      <c r="G47" s="88">
        <f t="shared" si="11"/>
        <v>0</v>
      </c>
      <c r="H47" s="89">
        <f t="shared" si="7"/>
        <v>0</v>
      </c>
      <c r="I47" s="139"/>
      <c r="J47" s="88">
        <f t="shared" si="12"/>
        <v>0</v>
      </c>
      <c r="K47" s="91">
        <f t="shared" si="8"/>
        <v>0</v>
      </c>
    </row>
    <row r="48" spans="1:11" s="6" customFormat="1" ht="19.5" customHeight="1" hidden="1" thickBot="1">
      <c r="A48" s="92" t="s">
        <v>30</v>
      </c>
      <c r="B48" s="86" t="s">
        <v>66</v>
      </c>
      <c r="C48" s="142"/>
      <c r="D48" s="88">
        <f t="shared" si="10"/>
        <v>0</v>
      </c>
      <c r="E48" s="89">
        <f t="shared" si="9"/>
        <v>0</v>
      </c>
      <c r="F48" s="129"/>
      <c r="G48" s="88">
        <f t="shared" si="11"/>
        <v>0</v>
      </c>
      <c r="H48" s="89">
        <f t="shared" si="7"/>
        <v>0</v>
      </c>
      <c r="I48" s="139"/>
      <c r="J48" s="88">
        <f t="shared" si="12"/>
        <v>0</v>
      </c>
      <c r="K48" s="91">
        <f t="shared" si="8"/>
        <v>0</v>
      </c>
    </row>
    <row r="49" spans="1:11" s="1" customFormat="1" ht="17.25" customHeight="1" hidden="1">
      <c r="A49" s="4"/>
      <c r="B49" s="37" t="s">
        <v>67</v>
      </c>
      <c r="C49" s="140"/>
      <c r="D49" s="17">
        <f t="shared" si="10"/>
        <v>0</v>
      </c>
      <c r="E49" s="29">
        <f t="shared" si="9"/>
        <v>0</v>
      </c>
      <c r="F49" s="132"/>
      <c r="G49" s="17">
        <f t="shared" si="11"/>
        <v>0</v>
      </c>
      <c r="H49" s="29">
        <f t="shared" si="7"/>
        <v>0</v>
      </c>
      <c r="I49" s="132"/>
      <c r="J49" s="17">
        <f t="shared" si="12"/>
        <v>0</v>
      </c>
      <c r="K49" s="18">
        <f t="shared" si="8"/>
        <v>0</v>
      </c>
    </row>
    <row r="50" spans="1:11" s="1" customFormat="1" ht="12.75" hidden="1">
      <c r="A50" s="4"/>
      <c r="B50" s="35" t="s">
        <v>71</v>
      </c>
      <c r="C50" s="141"/>
      <c r="D50" s="11">
        <f t="shared" si="10"/>
        <v>0</v>
      </c>
      <c r="E50" s="30">
        <f t="shared" si="9"/>
        <v>0</v>
      </c>
      <c r="F50" s="126"/>
      <c r="G50" s="11">
        <f t="shared" si="11"/>
        <v>0</v>
      </c>
      <c r="H50" s="30">
        <f t="shared" si="7"/>
        <v>0</v>
      </c>
      <c r="I50" s="126"/>
      <c r="J50" s="11">
        <f t="shared" si="12"/>
        <v>0</v>
      </c>
      <c r="K50" s="12">
        <f t="shared" si="8"/>
        <v>0</v>
      </c>
    </row>
    <row r="51" spans="1:11" s="1" customFormat="1" ht="15.75" customHeight="1" hidden="1">
      <c r="A51" s="4"/>
      <c r="B51" s="35" t="s">
        <v>68</v>
      </c>
      <c r="C51" s="141"/>
      <c r="D51" s="11">
        <f t="shared" si="10"/>
        <v>0</v>
      </c>
      <c r="E51" s="30">
        <f t="shared" si="9"/>
        <v>0</v>
      </c>
      <c r="F51" s="126"/>
      <c r="G51" s="11">
        <f t="shared" si="11"/>
        <v>0</v>
      </c>
      <c r="H51" s="30">
        <f t="shared" si="7"/>
        <v>0</v>
      </c>
      <c r="I51" s="126"/>
      <c r="J51" s="11">
        <f t="shared" si="12"/>
        <v>0</v>
      </c>
      <c r="K51" s="12">
        <f t="shared" si="8"/>
        <v>0</v>
      </c>
    </row>
    <row r="52" spans="1:11" s="1" customFormat="1" ht="12.75" hidden="1">
      <c r="A52" s="4"/>
      <c r="B52" s="35" t="s">
        <v>72</v>
      </c>
      <c r="C52" s="141"/>
      <c r="D52" s="11">
        <f t="shared" si="10"/>
        <v>0</v>
      </c>
      <c r="E52" s="30">
        <f t="shared" si="9"/>
        <v>0</v>
      </c>
      <c r="F52" s="126"/>
      <c r="G52" s="11">
        <f t="shared" si="11"/>
        <v>0</v>
      </c>
      <c r="H52" s="30">
        <f t="shared" si="7"/>
        <v>0</v>
      </c>
      <c r="I52" s="126"/>
      <c r="J52" s="11">
        <f t="shared" si="12"/>
        <v>0</v>
      </c>
      <c r="K52" s="12">
        <f t="shared" si="8"/>
        <v>0</v>
      </c>
    </row>
    <row r="53" spans="1:11" s="1" customFormat="1" ht="16.5" customHeight="1" hidden="1">
      <c r="A53" s="4"/>
      <c r="B53" s="35" t="s">
        <v>69</v>
      </c>
      <c r="C53" s="141"/>
      <c r="D53" s="11">
        <f t="shared" si="10"/>
        <v>0</v>
      </c>
      <c r="E53" s="30">
        <f t="shared" si="9"/>
        <v>0</v>
      </c>
      <c r="F53" s="126"/>
      <c r="G53" s="11">
        <f t="shared" si="11"/>
        <v>0</v>
      </c>
      <c r="H53" s="30">
        <f t="shared" si="7"/>
        <v>0</v>
      </c>
      <c r="I53" s="126"/>
      <c r="J53" s="11">
        <f t="shared" si="12"/>
        <v>0</v>
      </c>
      <c r="K53" s="12">
        <f t="shared" si="8"/>
        <v>0</v>
      </c>
    </row>
    <row r="54" spans="1:11" s="1" customFormat="1" ht="12" customHeight="1" hidden="1">
      <c r="A54" s="4"/>
      <c r="B54" s="35" t="s">
        <v>73</v>
      </c>
      <c r="C54" s="141"/>
      <c r="D54" s="11">
        <f t="shared" si="10"/>
        <v>0</v>
      </c>
      <c r="E54" s="30">
        <f t="shared" si="9"/>
        <v>0</v>
      </c>
      <c r="F54" s="126"/>
      <c r="G54" s="11">
        <f t="shared" si="11"/>
        <v>0</v>
      </c>
      <c r="H54" s="30">
        <f t="shared" si="7"/>
        <v>0</v>
      </c>
      <c r="I54" s="126"/>
      <c r="J54" s="11">
        <f t="shared" si="12"/>
        <v>0</v>
      </c>
      <c r="K54" s="12">
        <f t="shared" si="8"/>
        <v>0</v>
      </c>
    </row>
    <row r="55" spans="1:11" s="1" customFormat="1" ht="16.5" customHeight="1" hidden="1">
      <c r="A55" s="4"/>
      <c r="B55" s="35" t="s">
        <v>70</v>
      </c>
      <c r="C55" s="141"/>
      <c r="D55" s="11">
        <f t="shared" si="10"/>
        <v>0</v>
      </c>
      <c r="E55" s="30">
        <f t="shared" si="9"/>
        <v>0</v>
      </c>
      <c r="F55" s="126"/>
      <c r="G55" s="11">
        <f t="shared" si="11"/>
        <v>0</v>
      </c>
      <c r="H55" s="30">
        <f t="shared" si="7"/>
        <v>0</v>
      </c>
      <c r="I55" s="126"/>
      <c r="J55" s="11">
        <f t="shared" si="12"/>
        <v>0</v>
      </c>
      <c r="K55" s="12">
        <f t="shared" si="8"/>
        <v>0</v>
      </c>
    </row>
    <row r="56" spans="1:11" s="1" customFormat="1" ht="12.75" hidden="1">
      <c r="A56" s="4"/>
      <c r="B56" s="35" t="s">
        <v>74</v>
      </c>
      <c r="C56" s="141"/>
      <c r="D56" s="11">
        <f t="shared" si="10"/>
        <v>0</v>
      </c>
      <c r="E56" s="30">
        <f t="shared" si="9"/>
        <v>0</v>
      </c>
      <c r="F56" s="126"/>
      <c r="G56" s="11">
        <f t="shared" si="11"/>
        <v>0</v>
      </c>
      <c r="H56" s="30">
        <f t="shared" si="7"/>
        <v>0</v>
      </c>
      <c r="I56" s="126"/>
      <c r="J56" s="11">
        <f t="shared" si="12"/>
        <v>0</v>
      </c>
      <c r="K56" s="12">
        <f t="shared" si="8"/>
        <v>0</v>
      </c>
    </row>
    <row r="57" spans="1:11" s="1" customFormat="1" ht="13.5" hidden="1" thickBot="1">
      <c r="A57" s="4"/>
      <c r="B57" s="35" t="s">
        <v>33</v>
      </c>
      <c r="C57" s="146"/>
      <c r="D57" s="11">
        <f t="shared" si="10"/>
        <v>0</v>
      </c>
      <c r="E57" s="30">
        <f t="shared" si="9"/>
        <v>0</v>
      </c>
      <c r="F57" s="133"/>
      <c r="G57" s="11">
        <f t="shared" si="11"/>
        <v>0</v>
      </c>
      <c r="H57" s="30">
        <f t="shared" si="7"/>
        <v>0</v>
      </c>
      <c r="I57" s="126"/>
      <c r="J57" s="11">
        <f t="shared" si="12"/>
        <v>0</v>
      </c>
      <c r="K57" s="12">
        <f t="shared" si="8"/>
        <v>0</v>
      </c>
    </row>
    <row r="58" spans="1:11" s="6" customFormat="1" ht="21" customHeight="1" thickBot="1">
      <c r="A58" s="93" t="s">
        <v>88</v>
      </c>
      <c r="B58" s="86" t="s">
        <v>87</v>
      </c>
      <c r="C58" s="87"/>
      <c r="D58" s="88">
        <f t="shared" si="10"/>
        <v>0</v>
      </c>
      <c r="E58" s="89">
        <f t="shared" si="9"/>
        <v>0</v>
      </c>
      <c r="F58" s="145">
        <f>I58-C58</f>
        <v>0</v>
      </c>
      <c r="G58" s="88">
        <f t="shared" si="11"/>
        <v>0</v>
      </c>
      <c r="H58" s="89">
        <f t="shared" si="7"/>
        <v>0</v>
      </c>
      <c r="I58" s="139">
        <v>0</v>
      </c>
      <c r="J58" s="88">
        <f t="shared" si="12"/>
        <v>0</v>
      </c>
      <c r="K58" s="91">
        <f t="shared" si="8"/>
        <v>0</v>
      </c>
    </row>
    <row r="59" spans="1:11" s="1" customFormat="1" ht="12.75">
      <c r="A59" s="4"/>
      <c r="B59" s="37" t="s">
        <v>89</v>
      </c>
      <c r="C59" s="109"/>
      <c r="D59" s="17">
        <f t="shared" si="10"/>
        <v>0</v>
      </c>
      <c r="E59" s="29">
        <f t="shared" si="9"/>
        <v>0</v>
      </c>
      <c r="F59" s="244">
        <f>I59-C59</f>
        <v>0</v>
      </c>
      <c r="G59" s="17">
        <f t="shared" si="11"/>
        <v>0</v>
      </c>
      <c r="H59" s="29">
        <f t="shared" si="7"/>
        <v>0</v>
      </c>
      <c r="I59" s="132">
        <v>0</v>
      </c>
      <c r="J59" s="17">
        <f t="shared" si="12"/>
        <v>0</v>
      </c>
      <c r="K59" s="18">
        <f t="shared" si="8"/>
        <v>0</v>
      </c>
    </row>
    <row r="60" spans="1:11" s="1" customFormat="1" ht="13.5" thickBot="1">
      <c r="A60" s="22"/>
      <c r="B60" s="227" t="s">
        <v>90</v>
      </c>
      <c r="C60" s="113"/>
      <c r="D60" s="17">
        <f t="shared" si="10"/>
        <v>0</v>
      </c>
      <c r="E60" s="29">
        <f t="shared" si="9"/>
        <v>0</v>
      </c>
      <c r="F60" s="245">
        <f>I60-C60</f>
        <v>0</v>
      </c>
      <c r="G60" s="17">
        <f t="shared" si="11"/>
        <v>0</v>
      </c>
      <c r="H60" s="29">
        <f t="shared" si="7"/>
        <v>0</v>
      </c>
      <c r="I60" s="132">
        <v>0</v>
      </c>
      <c r="J60" s="17">
        <f t="shared" si="12"/>
        <v>0</v>
      </c>
      <c r="K60" s="18">
        <f t="shared" si="8"/>
        <v>0</v>
      </c>
    </row>
    <row r="61" spans="1:11" s="6" customFormat="1" ht="18.75" customHeight="1" thickBot="1">
      <c r="A61" s="154"/>
      <c r="B61" s="138" t="s">
        <v>22</v>
      </c>
      <c r="C61" s="142">
        <f>C48+C47+C46+C43+C38+C34+C33+C32+C27+C22+C18+C17+C16+C14+C13+C11+C10+C8+C5+C58</f>
        <v>0</v>
      </c>
      <c r="D61" s="204">
        <f t="shared" si="10"/>
        <v>0</v>
      </c>
      <c r="E61" s="89"/>
      <c r="F61" s="139">
        <f>F48+F47+F46+F43+F38+F34+F33+F32+F27+F22+F18+F17+F16+F14+F13+F11+F10+F8+F5+F58</f>
        <v>478</v>
      </c>
      <c r="G61" s="204">
        <f t="shared" si="11"/>
        <v>2.481801850448074</v>
      </c>
      <c r="H61" s="89"/>
      <c r="I61" s="139">
        <f>I48+I47+I46+I43+I38+I34+I33+I32+I27+I22+I18+I17+I16+I14+I13+I11+I10+I8+I5+I58</f>
        <v>478</v>
      </c>
      <c r="J61" s="204">
        <f t="shared" si="12"/>
        <v>2.3292757804048456</v>
      </c>
      <c r="K61" s="91"/>
    </row>
  </sheetData>
  <sheetProtection/>
  <mergeCells count="3"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K61"/>
  <sheetViews>
    <sheetView zoomScalePageLayoutView="0" workbookViewId="0" topLeftCell="A1">
      <pane xSplit="1" ySplit="4" topLeftCell="B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J2" sqref="J2"/>
    </sheetView>
  </sheetViews>
  <sheetFormatPr defaultColWidth="9.00390625" defaultRowHeight="12.75"/>
  <cols>
    <col min="1" max="1" width="6.50390625" style="0" customWidth="1"/>
    <col min="2" max="2" width="50.125" style="10" customWidth="1"/>
    <col min="3" max="3" width="11.125" style="3" hidden="1" customWidth="1"/>
    <col min="4" max="4" width="11.00390625" style="3" hidden="1" customWidth="1"/>
    <col min="5" max="5" width="9.00390625" style="3" hidden="1" customWidth="1"/>
    <col min="6" max="6" width="10.50390625" style="3" hidden="1" customWidth="1"/>
    <col min="7" max="7" width="9.875" style="3" hidden="1" customWidth="1"/>
    <col min="8" max="8" width="8.125" style="3" hidden="1" customWidth="1"/>
    <col min="9" max="9" width="10.625" style="3" customWidth="1"/>
    <col min="10" max="10" width="10.50390625" style="3" customWidth="1"/>
    <col min="11" max="11" width="8.125" style="3" customWidth="1"/>
  </cols>
  <sheetData>
    <row r="1" spans="1:11" ht="18.75" customHeight="1">
      <c r="A1" s="258" t="s">
        <v>99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20.25" customHeight="1" thickBot="1">
      <c r="A2" s="20"/>
      <c r="B2" s="21"/>
      <c r="C2" s="2"/>
      <c r="D2" s="224">
        <v>35094</v>
      </c>
      <c r="E2" s="225"/>
      <c r="F2" s="225"/>
      <c r="G2" s="224">
        <v>192602</v>
      </c>
      <c r="H2" s="2"/>
      <c r="I2" s="2"/>
      <c r="J2" s="224">
        <v>205214</v>
      </c>
      <c r="K2" s="2"/>
    </row>
    <row r="3" spans="1:11" ht="12.75">
      <c r="A3" s="260" t="s">
        <v>24</v>
      </c>
      <c r="B3" s="262" t="s">
        <v>5</v>
      </c>
      <c r="C3" s="124" t="s">
        <v>1</v>
      </c>
      <c r="D3" s="123"/>
      <c r="E3" s="123"/>
      <c r="F3" s="124" t="s">
        <v>2</v>
      </c>
      <c r="G3" s="123"/>
      <c r="H3" s="123"/>
      <c r="I3" s="124" t="s">
        <v>3</v>
      </c>
      <c r="J3" s="123"/>
      <c r="K3" s="125"/>
    </row>
    <row r="4" spans="1:11" ht="33.75" customHeight="1" thickBot="1">
      <c r="A4" s="271"/>
      <c r="B4" s="263"/>
      <c r="C4" s="120" t="s">
        <v>6</v>
      </c>
      <c r="D4" s="118" t="s">
        <v>7</v>
      </c>
      <c r="E4" s="119" t="s">
        <v>8</v>
      </c>
      <c r="F4" s="120" t="s">
        <v>6</v>
      </c>
      <c r="G4" s="118" t="s">
        <v>7</v>
      </c>
      <c r="H4" s="119" t="s">
        <v>8</v>
      </c>
      <c r="I4" s="120" t="s">
        <v>6</v>
      </c>
      <c r="J4" s="118" t="s">
        <v>7</v>
      </c>
      <c r="K4" s="121" t="s">
        <v>8</v>
      </c>
    </row>
    <row r="5" spans="1:11" ht="16.5" customHeight="1" hidden="1" thickBot="1">
      <c r="A5" s="84" t="s">
        <v>9</v>
      </c>
      <c r="B5" s="148" t="s">
        <v>26</v>
      </c>
      <c r="C5" s="139"/>
      <c r="D5" s="88">
        <f aca="true" t="shared" si="0" ref="D5:D36">C5*1000/$D$2</f>
        <v>0</v>
      </c>
      <c r="E5" s="89">
        <f aca="true" t="shared" si="1" ref="E5:E36">IF(C$58=0,0,C5*100/C$58)</f>
        <v>0</v>
      </c>
      <c r="F5" s="129"/>
      <c r="G5" s="88">
        <f aca="true" t="shared" si="2" ref="G5:G36">F5*1000/$G$2</f>
        <v>0</v>
      </c>
      <c r="H5" s="89" t="e">
        <f aca="true" t="shared" si="3" ref="H5:H12">F5*100/F$58</f>
        <v>#DIV/0!</v>
      </c>
      <c r="I5" s="139">
        <f aca="true" t="shared" si="4" ref="I5:I36">SUM(C5,F5)</f>
        <v>0</v>
      </c>
      <c r="J5" s="88">
        <f aca="true" t="shared" si="5" ref="J5:J36">I5*1000/$J$2</f>
        <v>0</v>
      </c>
      <c r="K5" s="91" t="e">
        <f aca="true" t="shared" si="6" ref="K5:K12">I5*100/I$58</f>
        <v>#DIV/0!</v>
      </c>
    </row>
    <row r="6" spans="1:11" s="1" customFormat="1" ht="12.75" customHeight="1" hidden="1">
      <c r="A6" s="4"/>
      <c r="B6" s="37" t="s">
        <v>36</v>
      </c>
      <c r="C6" s="140"/>
      <c r="D6" s="17">
        <f t="shared" si="0"/>
        <v>0</v>
      </c>
      <c r="E6" s="29">
        <f t="shared" si="1"/>
        <v>0</v>
      </c>
      <c r="F6" s="132"/>
      <c r="G6" s="17">
        <f t="shared" si="2"/>
        <v>0</v>
      </c>
      <c r="H6" s="29" t="e">
        <f t="shared" si="3"/>
        <v>#DIV/0!</v>
      </c>
      <c r="I6" s="132">
        <f t="shared" si="4"/>
        <v>0</v>
      </c>
      <c r="J6" s="17">
        <f t="shared" si="5"/>
        <v>0</v>
      </c>
      <c r="K6" s="18" t="e">
        <f t="shared" si="6"/>
        <v>#DIV/0!</v>
      </c>
    </row>
    <row r="7" spans="1:11" s="1" customFormat="1" ht="14.25" customHeight="1" hidden="1" thickBot="1">
      <c r="A7" s="4"/>
      <c r="B7" s="36" t="s">
        <v>37</v>
      </c>
      <c r="C7" s="141"/>
      <c r="D7" s="11">
        <f t="shared" si="0"/>
        <v>0</v>
      </c>
      <c r="E7" s="30">
        <f t="shared" si="1"/>
        <v>0</v>
      </c>
      <c r="F7" s="127"/>
      <c r="G7" s="13">
        <f t="shared" si="2"/>
        <v>0</v>
      </c>
      <c r="H7" s="32" t="e">
        <f t="shared" si="3"/>
        <v>#DIV/0!</v>
      </c>
      <c r="I7" s="134">
        <f t="shared" si="4"/>
        <v>0</v>
      </c>
      <c r="J7" s="13">
        <f t="shared" si="5"/>
        <v>0</v>
      </c>
      <c r="K7" s="12" t="e">
        <f t="shared" si="6"/>
        <v>#DIV/0!</v>
      </c>
    </row>
    <row r="8" spans="1:11" ht="13.5" customHeight="1" hidden="1" thickBot="1">
      <c r="A8" s="84" t="s">
        <v>10</v>
      </c>
      <c r="B8" s="94" t="s">
        <v>38</v>
      </c>
      <c r="C8" s="142"/>
      <c r="D8" s="88">
        <f t="shared" si="0"/>
        <v>0</v>
      </c>
      <c r="E8" s="89">
        <f t="shared" si="1"/>
        <v>0</v>
      </c>
      <c r="F8" s="129"/>
      <c r="G8" s="88">
        <f t="shared" si="2"/>
        <v>0</v>
      </c>
      <c r="H8" s="89" t="e">
        <f t="shared" si="3"/>
        <v>#DIV/0!</v>
      </c>
      <c r="I8" s="139">
        <f t="shared" si="4"/>
        <v>0</v>
      </c>
      <c r="J8" s="88">
        <f t="shared" si="5"/>
        <v>0</v>
      </c>
      <c r="K8" s="91" t="e">
        <f t="shared" si="6"/>
        <v>#DIV/0!</v>
      </c>
    </row>
    <row r="9" spans="1:11" s="1" customFormat="1" ht="15" customHeight="1" hidden="1" thickBot="1">
      <c r="A9" s="15"/>
      <c r="B9" s="37" t="s">
        <v>39</v>
      </c>
      <c r="C9" s="140"/>
      <c r="D9" s="17">
        <f t="shared" si="0"/>
        <v>0</v>
      </c>
      <c r="E9" s="29">
        <f t="shared" si="1"/>
        <v>0</v>
      </c>
      <c r="F9" s="127"/>
      <c r="G9" s="17">
        <f t="shared" si="2"/>
        <v>0</v>
      </c>
      <c r="H9" s="29" t="e">
        <f t="shared" si="3"/>
        <v>#DIV/0!</v>
      </c>
      <c r="I9" s="132">
        <f t="shared" si="4"/>
        <v>0</v>
      </c>
      <c r="J9" s="17">
        <f t="shared" si="5"/>
        <v>0</v>
      </c>
      <c r="K9" s="18" t="e">
        <f t="shared" si="6"/>
        <v>#DIV/0!</v>
      </c>
    </row>
    <row r="10" spans="1:11" s="6" customFormat="1" ht="15.75" customHeight="1" hidden="1" thickBot="1">
      <c r="A10" s="85" t="s">
        <v>11</v>
      </c>
      <c r="B10" s="86" t="s">
        <v>40</v>
      </c>
      <c r="C10" s="142"/>
      <c r="D10" s="88">
        <f t="shared" si="0"/>
        <v>0</v>
      </c>
      <c r="E10" s="89">
        <f t="shared" si="1"/>
        <v>0</v>
      </c>
      <c r="F10" s="129"/>
      <c r="G10" s="88">
        <f t="shared" si="2"/>
        <v>0</v>
      </c>
      <c r="H10" s="89" t="e">
        <f t="shared" si="3"/>
        <v>#DIV/0!</v>
      </c>
      <c r="I10" s="139">
        <f t="shared" si="4"/>
        <v>0</v>
      </c>
      <c r="J10" s="88">
        <f t="shared" si="5"/>
        <v>0</v>
      </c>
      <c r="K10" s="91" t="e">
        <f t="shared" si="6"/>
        <v>#DIV/0!</v>
      </c>
    </row>
    <row r="11" spans="1:11" s="6" customFormat="1" ht="30" customHeight="1" hidden="1" thickBot="1">
      <c r="A11" s="92" t="s">
        <v>12</v>
      </c>
      <c r="B11" s="86" t="s">
        <v>41</v>
      </c>
      <c r="C11" s="142"/>
      <c r="D11" s="88">
        <f t="shared" si="0"/>
        <v>0</v>
      </c>
      <c r="E11" s="89">
        <f t="shared" si="1"/>
        <v>0</v>
      </c>
      <c r="F11" s="129"/>
      <c r="G11" s="88">
        <f t="shared" si="2"/>
        <v>0</v>
      </c>
      <c r="H11" s="89" t="e">
        <f t="shared" si="3"/>
        <v>#DIV/0!</v>
      </c>
      <c r="I11" s="139">
        <f t="shared" si="4"/>
        <v>0</v>
      </c>
      <c r="J11" s="88">
        <f t="shared" si="5"/>
        <v>0</v>
      </c>
      <c r="K11" s="91" t="e">
        <f t="shared" si="6"/>
        <v>#DIV/0!</v>
      </c>
    </row>
    <row r="12" spans="1:11" s="6" customFormat="1" ht="16.5" customHeight="1" hidden="1" thickBot="1">
      <c r="A12" s="16"/>
      <c r="B12" s="38" t="s">
        <v>78</v>
      </c>
      <c r="C12" s="143"/>
      <c r="D12" s="27">
        <f t="shared" si="0"/>
        <v>0</v>
      </c>
      <c r="E12" s="31">
        <f t="shared" si="1"/>
        <v>0</v>
      </c>
      <c r="F12" s="127"/>
      <c r="G12" s="27">
        <f t="shared" si="2"/>
        <v>0</v>
      </c>
      <c r="H12" s="31" t="e">
        <f t="shared" si="3"/>
        <v>#DIV/0!</v>
      </c>
      <c r="I12" s="127">
        <f t="shared" si="4"/>
        <v>0</v>
      </c>
      <c r="J12" s="27">
        <f t="shared" si="5"/>
        <v>0</v>
      </c>
      <c r="K12" s="28" t="e">
        <f t="shared" si="6"/>
        <v>#DIV/0!</v>
      </c>
    </row>
    <row r="13" spans="1:11" s="6" customFormat="1" ht="15" customHeight="1" thickBot="1">
      <c r="A13" s="93" t="s">
        <v>13</v>
      </c>
      <c r="B13" s="94" t="s">
        <v>42</v>
      </c>
      <c r="C13" s="156">
        <v>1</v>
      </c>
      <c r="D13" s="96">
        <f t="shared" si="0"/>
        <v>0.02849489941300507</v>
      </c>
      <c r="E13" s="97">
        <f t="shared" si="1"/>
        <v>0</v>
      </c>
      <c r="F13" s="145">
        <f>I13-C13</f>
        <v>1085</v>
      </c>
      <c r="G13" s="96">
        <f t="shared" si="2"/>
        <v>5.633378677272303</v>
      </c>
      <c r="H13" s="97">
        <f>IF(F$61=0,0,F13*100/F$61)</f>
        <v>100</v>
      </c>
      <c r="I13" s="157">
        <v>1086</v>
      </c>
      <c r="J13" s="96">
        <f t="shared" si="5"/>
        <v>5.29203660568967</v>
      </c>
      <c r="K13" s="98">
        <f aca="true" t="shared" si="7" ref="K13:K60">IF(I$61=0,0,I13*100/I$61)</f>
        <v>100</v>
      </c>
    </row>
    <row r="14" spans="1:11" s="6" customFormat="1" ht="15.75" customHeight="1" thickBot="1">
      <c r="A14" s="92" t="s">
        <v>14</v>
      </c>
      <c r="B14" s="86" t="s">
        <v>43</v>
      </c>
      <c r="C14" s="142">
        <v>0</v>
      </c>
      <c r="D14" s="88">
        <f t="shared" si="0"/>
        <v>0</v>
      </c>
      <c r="E14" s="89">
        <f t="shared" si="1"/>
        <v>0</v>
      </c>
      <c r="F14" s="129"/>
      <c r="G14" s="88">
        <f t="shared" si="2"/>
        <v>0</v>
      </c>
      <c r="H14" s="89">
        <f aca="true" t="shared" si="8" ref="H14:H60">IF(F$58=0,0,F14*100/F$61)</f>
        <v>0</v>
      </c>
      <c r="I14" s="139">
        <f t="shared" si="4"/>
        <v>0</v>
      </c>
      <c r="J14" s="88">
        <f t="shared" si="5"/>
        <v>0</v>
      </c>
      <c r="K14" s="107">
        <f t="shared" si="7"/>
        <v>0</v>
      </c>
    </row>
    <row r="15" spans="1:11" s="1" customFormat="1" ht="15.75" customHeight="1" thickBot="1">
      <c r="A15" s="4"/>
      <c r="B15" s="39" t="s">
        <v>44</v>
      </c>
      <c r="C15" s="144">
        <v>0</v>
      </c>
      <c r="D15" s="13">
        <f t="shared" si="0"/>
        <v>0</v>
      </c>
      <c r="E15" s="32">
        <f t="shared" si="1"/>
        <v>0</v>
      </c>
      <c r="F15" s="127"/>
      <c r="G15" s="13">
        <f t="shared" si="2"/>
        <v>0</v>
      </c>
      <c r="H15" s="32">
        <f t="shared" si="8"/>
        <v>0</v>
      </c>
      <c r="I15" s="134">
        <f t="shared" si="4"/>
        <v>0</v>
      </c>
      <c r="J15" s="13">
        <f t="shared" si="5"/>
        <v>0</v>
      </c>
      <c r="K15" s="19">
        <f t="shared" si="7"/>
        <v>0</v>
      </c>
    </row>
    <row r="16" spans="1:11" s="1" customFormat="1" ht="16.5" customHeight="1" hidden="1" thickBot="1">
      <c r="A16" s="99" t="s">
        <v>15</v>
      </c>
      <c r="B16" s="94" t="s">
        <v>27</v>
      </c>
      <c r="C16" s="145"/>
      <c r="D16" s="101">
        <f t="shared" si="0"/>
        <v>0</v>
      </c>
      <c r="E16" s="102">
        <f t="shared" si="1"/>
        <v>0</v>
      </c>
      <c r="F16" s="129"/>
      <c r="G16" s="101">
        <f t="shared" si="2"/>
        <v>0</v>
      </c>
      <c r="H16" s="102">
        <f t="shared" si="8"/>
        <v>0</v>
      </c>
      <c r="I16" s="129">
        <f t="shared" si="4"/>
        <v>0</v>
      </c>
      <c r="J16" s="101">
        <f t="shared" si="5"/>
        <v>0</v>
      </c>
      <c r="K16" s="103">
        <f t="shared" si="7"/>
        <v>0</v>
      </c>
    </row>
    <row r="17" spans="1:11" s="6" customFormat="1" ht="18" customHeight="1" hidden="1" thickBot="1">
      <c r="A17" s="104" t="s">
        <v>16</v>
      </c>
      <c r="B17" s="86" t="s">
        <v>45</v>
      </c>
      <c r="C17" s="142"/>
      <c r="D17" s="88">
        <f t="shared" si="0"/>
        <v>0</v>
      </c>
      <c r="E17" s="89">
        <f t="shared" si="1"/>
        <v>0</v>
      </c>
      <c r="F17" s="131"/>
      <c r="G17" s="88">
        <f t="shared" si="2"/>
        <v>0</v>
      </c>
      <c r="H17" s="89">
        <f t="shared" si="8"/>
        <v>0</v>
      </c>
      <c r="I17" s="139">
        <f t="shared" si="4"/>
        <v>0</v>
      </c>
      <c r="J17" s="88">
        <f t="shared" si="5"/>
        <v>0</v>
      </c>
      <c r="K17" s="91">
        <f t="shared" si="7"/>
        <v>0</v>
      </c>
    </row>
    <row r="18" spans="1:11" s="6" customFormat="1" ht="18" customHeight="1" hidden="1" thickBot="1">
      <c r="A18" s="92" t="s">
        <v>17</v>
      </c>
      <c r="B18" s="150" t="s">
        <v>46</v>
      </c>
      <c r="C18" s="142"/>
      <c r="D18" s="88">
        <f t="shared" si="0"/>
        <v>0</v>
      </c>
      <c r="E18" s="89">
        <f t="shared" si="1"/>
        <v>0</v>
      </c>
      <c r="F18" s="129"/>
      <c r="G18" s="88">
        <f t="shared" si="2"/>
        <v>0</v>
      </c>
      <c r="H18" s="89">
        <f t="shared" si="8"/>
        <v>0</v>
      </c>
      <c r="I18" s="139">
        <f t="shared" si="4"/>
        <v>0</v>
      </c>
      <c r="J18" s="88">
        <f t="shared" si="5"/>
        <v>0</v>
      </c>
      <c r="K18" s="91">
        <f t="shared" si="7"/>
        <v>0</v>
      </c>
    </row>
    <row r="19" spans="1:11" s="1" customFormat="1" ht="14.25" customHeight="1" hidden="1">
      <c r="A19" s="4"/>
      <c r="B19" s="35" t="s">
        <v>47</v>
      </c>
      <c r="C19" s="140"/>
      <c r="D19" s="17">
        <f t="shared" si="0"/>
        <v>0</v>
      </c>
      <c r="E19" s="29">
        <f t="shared" si="1"/>
        <v>0</v>
      </c>
      <c r="F19" s="132"/>
      <c r="G19" s="17">
        <f t="shared" si="2"/>
        <v>0</v>
      </c>
      <c r="H19" s="29">
        <f t="shared" si="8"/>
        <v>0</v>
      </c>
      <c r="I19" s="132">
        <f t="shared" si="4"/>
        <v>0</v>
      </c>
      <c r="J19" s="17">
        <f t="shared" si="5"/>
        <v>0</v>
      </c>
      <c r="K19" s="18">
        <f t="shared" si="7"/>
        <v>0</v>
      </c>
    </row>
    <row r="20" spans="1:11" s="1" customFormat="1" ht="15.75" customHeight="1" hidden="1">
      <c r="A20" s="4"/>
      <c r="B20" s="35" t="s">
        <v>48</v>
      </c>
      <c r="C20" s="126"/>
      <c r="D20" s="11">
        <f t="shared" si="0"/>
        <v>0</v>
      </c>
      <c r="E20" s="30">
        <f t="shared" si="1"/>
        <v>0</v>
      </c>
      <c r="F20" s="126"/>
      <c r="G20" s="11">
        <f t="shared" si="2"/>
        <v>0</v>
      </c>
      <c r="H20" s="30">
        <f t="shared" si="8"/>
        <v>0</v>
      </c>
      <c r="I20" s="126">
        <f t="shared" si="4"/>
        <v>0</v>
      </c>
      <c r="J20" s="11">
        <f t="shared" si="5"/>
        <v>0</v>
      </c>
      <c r="K20" s="12">
        <f t="shared" si="7"/>
        <v>0</v>
      </c>
    </row>
    <row r="21" spans="1:11" s="1" customFormat="1" ht="16.5" customHeight="1" hidden="1" thickBot="1">
      <c r="A21" s="4"/>
      <c r="B21" s="35" t="s">
        <v>49</v>
      </c>
      <c r="C21" s="126"/>
      <c r="D21" s="11">
        <f t="shared" si="0"/>
        <v>0</v>
      </c>
      <c r="E21" s="30">
        <f t="shared" si="1"/>
        <v>0</v>
      </c>
      <c r="F21" s="127"/>
      <c r="G21" s="11">
        <f t="shared" si="2"/>
        <v>0</v>
      </c>
      <c r="H21" s="30">
        <f t="shared" si="8"/>
        <v>0</v>
      </c>
      <c r="I21" s="126">
        <f t="shared" si="4"/>
        <v>0</v>
      </c>
      <c r="J21" s="11">
        <f t="shared" si="5"/>
        <v>0</v>
      </c>
      <c r="K21" s="12">
        <f t="shared" si="7"/>
        <v>0</v>
      </c>
    </row>
    <row r="22" spans="1:11" s="6" customFormat="1" ht="15.75" customHeight="1" hidden="1" thickBot="1">
      <c r="A22" s="92" t="s">
        <v>28</v>
      </c>
      <c r="B22" s="86" t="s">
        <v>50</v>
      </c>
      <c r="C22" s="142"/>
      <c r="D22" s="88">
        <f t="shared" si="0"/>
        <v>0</v>
      </c>
      <c r="E22" s="89">
        <f t="shared" si="1"/>
        <v>0</v>
      </c>
      <c r="F22" s="129"/>
      <c r="G22" s="88">
        <f t="shared" si="2"/>
        <v>0</v>
      </c>
      <c r="H22" s="89">
        <f t="shared" si="8"/>
        <v>0</v>
      </c>
      <c r="I22" s="139">
        <f t="shared" si="4"/>
        <v>0</v>
      </c>
      <c r="J22" s="88">
        <f t="shared" si="5"/>
        <v>0</v>
      </c>
      <c r="K22" s="91">
        <f t="shared" si="7"/>
        <v>0</v>
      </c>
    </row>
    <row r="23" spans="1:11" s="1" customFormat="1" ht="15.75" customHeight="1" hidden="1">
      <c r="A23" s="4"/>
      <c r="B23" s="37" t="s">
        <v>51</v>
      </c>
      <c r="C23" s="140"/>
      <c r="D23" s="17">
        <f t="shared" si="0"/>
        <v>0</v>
      </c>
      <c r="E23" s="29">
        <f t="shared" si="1"/>
        <v>0</v>
      </c>
      <c r="F23" s="132"/>
      <c r="G23" s="17">
        <f t="shared" si="2"/>
        <v>0</v>
      </c>
      <c r="H23" s="29">
        <f t="shared" si="8"/>
        <v>0</v>
      </c>
      <c r="I23" s="132">
        <f t="shared" si="4"/>
        <v>0</v>
      </c>
      <c r="J23" s="17">
        <f t="shared" si="5"/>
        <v>0</v>
      </c>
      <c r="K23" s="18">
        <f t="shared" si="7"/>
        <v>0</v>
      </c>
    </row>
    <row r="24" spans="1:11" s="1" customFormat="1" ht="14.25" customHeight="1" hidden="1">
      <c r="A24" s="4"/>
      <c r="B24" s="35" t="s">
        <v>52</v>
      </c>
      <c r="C24" s="141"/>
      <c r="D24" s="11">
        <f t="shared" si="0"/>
        <v>0</v>
      </c>
      <c r="E24" s="30">
        <f t="shared" si="1"/>
        <v>0</v>
      </c>
      <c r="F24" s="126"/>
      <c r="G24" s="11">
        <f t="shared" si="2"/>
        <v>0</v>
      </c>
      <c r="H24" s="30">
        <f t="shared" si="8"/>
        <v>0</v>
      </c>
      <c r="I24" s="126">
        <f t="shared" si="4"/>
        <v>0</v>
      </c>
      <c r="J24" s="11">
        <f t="shared" si="5"/>
        <v>0</v>
      </c>
      <c r="K24" s="12">
        <f t="shared" si="7"/>
        <v>0</v>
      </c>
    </row>
    <row r="25" spans="1:11" s="1" customFormat="1" ht="15.75" customHeight="1" hidden="1">
      <c r="A25" s="4"/>
      <c r="B25" s="35" t="s">
        <v>84</v>
      </c>
      <c r="C25" s="141"/>
      <c r="D25" s="11">
        <f t="shared" si="0"/>
        <v>0</v>
      </c>
      <c r="E25" s="30">
        <f t="shared" si="1"/>
        <v>0</v>
      </c>
      <c r="F25" s="126"/>
      <c r="G25" s="11">
        <f t="shared" si="2"/>
        <v>0</v>
      </c>
      <c r="H25" s="30">
        <f t="shared" si="8"/>
        <v>0</v>
      </c>
      <c r="I25" s="126">
        <f t="shared" si="4"/>
        <v>0</v>
      </c>
      <c r="J25" s="11">
        <f t="shared" si="5"/>
        <v>0</v>
      </c>
      <c r="K25" s="12">
        <f t="shared" si="7"/>
        <v>0</v>
      </c>
    </row>
    <row r="26" spans="1:11" s="1" customFormat="1" ht="13.5" hidden="1" thickBot="1">
      <c r="A26" s="4"/>
      <c r="B26" s="35" t="s">
        <v>85</v>
      </c>
      <c r="C26" s="141"/>
      <c r="D26" s="11">
        <f t="shared" si="0"/>
        <v>0</v>
      </c>
      <c r="E26" s="30">
        <f t="shared" si="1"/>
        <v>0</v>
      </c>
      <c r="F26" s="127"/>
      <c r="G26" s="11">
        <f t="shared" si="2"/>
        <v>0</v>
      </c>
      <c r="H26" s="30">
        <f t="shared" si="8"/>
        <v>0</v>
      </c>
      <c r="I26" s="126">
        <f t="shared" si="4"/>
        <v>0</v>
      </c>
      <c r="J26" s="11">
        <f t="shared" si="5"/>
        <v>0</v>
      </c>
      <c r="K26" s="12">
        <f t="shared" si="7"/>
        <v>0</v>
      </c>
    </row>
    <row r="27" spans="1:11" s="6" customFormat="1" ht="14.25" customHeight="1" hidden="1" thickBot="1">
      <c r="A27" s="92" t="s">
        <v>18</v>
      </c>
      <c r="B27" s="86" t="s">
        <v>53</v>
      </c>
      <c r="C27" s="142"/>
      <c r="D27" s="88">
        <f t="shared" si="0"/>
        <v>0</v>
      </c>
      <c r="E27" s="89">
        <f t="shared" si="1"/>
        <v>0</v>
      </c>
      <c r="F27" s="129"/>
      <c r="G27" s="88">
        <f t="shared" si="2"/>
        <v>0</v>
      </c>
      <c r="H27" s="89">
        <f t="shared" si="8"/>
        <v>0</v>
      </c>
      <c r="I27" s="139">
        <f t="shared" si="4"/>
        <v>0</v>
      </c>
      <c r="J27" s="88">
        <f t="shared" si="5"/>
        <v>0</v>
      </c>
      <c r="K27" s="91">
        <f t="shared" si="7"/>
        <v>0</v>
      </c>
    </row>
    <row r="28" spans="1:11" s="1" customFormat="1" ht="15" customHeight="1" hidden="1">
      <c r="A28" s="4"/>
      <c r="B28" s="37" t="s">
        <v>54</v>
      </c>
      <c r="C28" s="140"/>
      <c r="D28" s="17">
        <f t="shared" si="0"/>
        <v>0</v>
      </c>
      <c r="E28" s="29">
        <f t="shared" si="1"/>
        <v>0</v>
      </c>
      <c r="F28" s="132"/>
      <c r="G28" s="17">
        <f t="shared" si="2"/>
        <v>0</v>
      </c>
      <c r="H28" s="29">
        <f t="shared" si="8"/>
        <v>0</v>
      </c>
      <c r="I28" s="132">
        <f t="shared" si="4"/>
        <v>0</v>
      </c>
      <c r="J28" s="17">
        <f t="shared" si="5"/>
        <v>0</v>
      </c>
      <c r="K28" s="18">
        <f t="shared" si="7"/>
        <v>0</v>
      </c>
    </row>
    <row r="29" spans="1:11" s="1" customFormat="1" ht="15" customHeight="1" hidden="1">
      <c r="A29" s="4"/>
      <c r="B29" s="35" t="s">
        <v>55</v>
      </c>
      <c r="C29" s="141"/>
      <c r="D29" s="11">
        <f t="shared" si="0"/>
        <v>0</v>
      </c>
      <c r="E29" s="30">
        <f t="shared" si="1"/>
        <v>0</v>
      </c>
      <c r="F29" s="126"/>
      <c r="G29" s="11">
        <f t="shared" si="2"/>
        <v>0</v>
      </c>
      <c r="H29" s="30">
        <f t="shared" si="8"/>
        <v>0</v>
      </c>
      <c r="I29" s="126">
        <f t="shared" si="4"/>
        <v>0</v>
      </c>
      <c r="J29" s="11">
        <f t="shared" si="5"/>
        <v>0</v>
      </c>
      <c r="K29" s="12">
        <f t="shared" si="7"/>
        <v>0</v>
      </c>
    </row>
    <row r="30" spans="1:11" s="1" customFormat="1" ht="12.75" hidden="1">
      <c r="A30" s="4"/>
      <c r="B30" s="35" t="s">
        <v>56</v>
      </c>
      <c r="C30" s="141"/>
      <c r="D30" s="11">
        <f t="shared" si="0"/>
        <v>0</v>
      </c>
      <c r="E30" s="30">
        <f t="shared" si="1"/>
        <v>0</v>
      </c>
      <c r="F30" s="133"/>
      <c r="G30" s="11">
        <f t="shared" si="2"/>
        <v>0</v>
      </c>
      <c r="H30" s="30">
        <f t="shared" si="8"/>
        <v>0</v>
      </c>
      <c r="I30" s="126">
        <f t="shared" si="4"/>
        <v>0</v>
      </c>
      <c r="J30" s="11">
        <f t="shared" si="5"/>
        <v>0</v>
      </c>
      <c r="K30" s="12">
        <f t="shared" si="7"/>
        <v>0</v>
      </c>
    </row>
    <row r="31" spans="1:11" s="1" customFormat="1" ht="18" customHeight="1" hidden="1" thickBot="1">
      <c r="A31" s="5"/>
      <c r="B31" s="35" t="s">
        <v>57</v>
      </c>
      <c r="C31" s="141"/>
      <c r="D31" s="11">
        <f t="shared" si="0"/>
        <v>0</v>
      </c>
      <c r="E31" s="30">
        <f t="shared" si="1"/>
        <v>0</v>
      </c>
      <c r="F31" s="130"/>
      <c r="G31" s="11">
        <f t="shared" si="2"/>
        <v>0</v>
      </c>
      <c r="H31" s="30">
        <f t="shared" si="8"/>
        <v>0</v>
      </c>
      <c r="I31" s="126">
        <f t="shared" si="4"/>
        <v>0</v>
      </c>
      <c r="J31" s="11">
        <f t="shared" si="5"/>
        <v>0</v>
      </c>
      <c r="K31" s="12">
        <f t="shared" si="7"/>
        <v>0</v>
      </c>
    </row>
    <row r="32" spans="1:11" s="1" customFormat="1" ht="16.5" customHeight="1" hidden="1" thickBot="1">
      <c r="A32" s="93" t="s">
        <v>75</v>
      </c>
      <c r="B32" s="86" t="s">
        <v>61</v>
      </c>
      <c r="C32" s="142"/>
      <c r="D32" s="88">
        <f t="shared" si="0"/>
        <v>0</v>
      </c>
      <c r="E32" s="89">
        <f t="shared" si="1"/>
        <v>0</v>
      </c>
      <c r="F32" s="129"/>
      <c r="G32" s="88">
        <f t="shared" si="2"/>
        <v>0</v>
      </c>
      <c r="H32" s="89">
        <f t="shared" si="8"/>
        <v>0</v>
      </c>
      <c r="I32" s="139">
        <f t="shared" si="4"/>
        <v>0</v>
      </c>
      <c r="J32" s="88">
        <f t="shared" si="5"/>
        <v>0</v>
      </c>
      <c r="K32" s="91">
        <f t="shared" si="7"/>
        <v>0</v>
      </c>
    </row>
    <row r="33" spans="1:11" s="1" customFormat="1" ht="27" hidden="1" thickBot="1">
      <c r="A33" s="93" t="s">
        <v>76</v>
      </c>
      <c r="B33" s="86" t="s">
        <v>62</v>
      </c>
      <c r="C33" s="142"/>
      <c r="D33" s="88">
        <f t="shared" si="0"/>
        <v>0</v>
      </c>
      <c r="E33" s="89">
        <f t="shared" si="1"/>
        <v>0</v>
      </c>
      <c r="F33" s="129"/>
      <c r="G33" s="88">
        <f t="shared" si="2"/>
        <v>0</v>
      </c>
      <c r="H33" s="89">
        <f t="shared" si="8"/>
        <v>0</v>
      </c>
      <c r="I33" s="139">
        <f t="shared" si="4"/>
        <v>0</v>
      </c>
      <c r="J33" s="88">
        <f t="shared" si="5"/>
        <v>0</v>
      </c>
      <c r="K33" s="91">
        <f t="shared" si="7"/>
        <v>0</v>
      </c>
    </row>
    <row r="34" spans="1:11" s="6" customFormat="1" ht="21" customHeight="1" hidden="1" thickBot="1">
      <c r="A34" s="92" t="s">
        <v>19</v>
      </c>
      <c r="B34" s="86" t="s">
        <v>58</v>
      </c>
      <c r="C34" s="142"/>
      <c r="D34" s="88">
        <f t="shared" si="0"/>
        <v>0</v>
      </c>
      <c r="E34" s="89">
        <f t="shared" si="1"/>
        <v>0</v>
      </c>
      <c r="F34" s="129"/>
      <c r="G34" s="88">
        <f t="shared" si="2"/>
        <v>0</v>
      </c>
      <c r="H34" s="89">
        <f t="shared" si="8"/>
        <v>0</v>
      </c>
      <c r="I34" s="139">
        <f t="shared" si="4"/>
        <v>0</v>
      </c>
      <c r="J34" s="88">
        <f t="shared" si="5"/>
        <v>0</v>
      </c>
      <c r="K34" s="91">
        <f t="shared" si="7"/>
        <v>0</v>
      </c>
    </row>
    <row r="35" spans="1:11" s="1" customFormat="1" ht="12.75" hidden="1">
      <c r="A35" s="4"/>
      <c r="B35" s="37" t="s">
        <v>59</v>
      </c>
      <c r="C35" s="140"/>
      <c r="D35" s="23">
        <f t="shared" si="0"/>
        <v>0</v>
      </c>
      <c r="E35" s="33">
        <f t="shared" si="1"/>
        <v>0</v>
      </c>
      <c r="F35" s="132"/>
      <c r="G35" s="23">
        <f t="shared" si="2"/>
        <v>0</v>
      </c>
      <c r="H35" s="33">
        <f t="shared" si="8"/>
        <v>0</v>
      </c>
      <c r="I35" s="132">
        <f t="shared" si="4"/>
        <v>0</v>
      </c>
      <c r="J35" s="23">
        <f t="shared" si="5"/>
        <v>0</v>
      </c>
      <c r="K35" s="24">
        <f t="shared" si="7"/>
        <v>0</v>
      </c>
    </row>
    <row r="36" spans="1:11" s="1" customFormat="1" ht="13.5" customHeight="1" hidden="1">
      <c r="A36" s="4"/>
      <c r="B36" s="40" t="s">
        <v>31</v>
      </c>
      <c r="C36" s="141"/>
      <c r="D36" s="25">
        <f t="shared" si="0"/>
        <v>0</v>
      </c>
      <c r="E36" s="34">
        <f t="shared" si="1"/>
        <v>0</v>
      </c>
      <c r="F36" s="126"/>
      <c r="G36" s="25">
        <f t="shared" si="2"/>
        <v>0</v>
      </c>
      <c r="H36" s="34">
        <f t="shared" si="8"/>
        <v>0</v>
      </c>
      <c r="I36" s="126">
        <f t="shared" si="4"/>
        <v>0</v>
      </c>
      <c r="J36" s="25">
        <f t="shared" si="5"/>
        <v>0</v>
      </c>
      <c r="K36" s="26">
        <f t="shared" si="7"/>
        <v>0</v>
      </c>
    </row>
    <row r="37" spans="1:11" s="1" customFormat="1" ht="12" customHeight="1" hidden="1" thickBot="1">
      <c r="A37" s="15"/>
      <c r="B37" s="35" t="s">
        <v>83</v>
      </c>
      <c r="C37" s="141"/>
      <c r="D37" s="25">
        <f aca="true" t="shared" si="9" ref="D37:D61">C37*1000/$D$2</f>
        <v>0</v>
      </c>
      <c r="E37" s="34">
        <f aca="true" t="shared" si="10" ref="E37:E57">IF(C$58=0,0,C37*100/C$58)</f>
        <v>0</v>
      </c>
      <c r="F37" s="134"/>
      <c r="G37" s="25">
        <f aca="true" t="shared" si="11" ref="G37:G61">F37*1000/$G$2</f>
        <v>0</v>
      </c>
      <c r="H37" s="34">
        <f t="shared" si="8"/>
        <v>0</v>
      </c>
      <c r="I37" s="126">
        <f aca="true" t="shared" si="12" ref="I37:I57">SUM(C37,F37)</f>
        <v>0</v>
      </c>
      <c r="J37" s="25">
        <f aca="true" t="shared" si="13" ref="J37:J61">I37*1000/$J$2</f>
        <v>0</v>
      </c>
      <c r="K37" s="26">
        <f t="shared" si="7"/>
        <v>0</v>
      </c>
    </row>
    <row r="38" spans="1:11" s="6" customFormat="1" ht="21" customHeight="1" hidden="1" thickBot="1">
      <c r="A38" s="92" t="s">
        <v>20</v>
      </c>
      <c r="B38" s="86" t="s">
        <v>32</v>
      </c>
      <c r="C38" s="142"/>
      <c r="D38" s="88">
        <f t="shared" si="9"/>
        <v>0</v>
      </c>
      <c r="E38" s="89">
        <f t="shared" si="10"/>
        <v>0</v>
      </c>
      <c r="F38" s="129"/>
      <c r="G38" s="88">
        <f t="shared" si="11"/>
        <v>0</v>
      </c>
      <c r="H38" s="89">
        <f t="shared" si="8"/>
        <v>0</v>
      </c>
      <c r="I38" s="139">
        <f t="shared" si="12"/>
        <v>0</v>
      </c>
      <c r="J38" s="88">
        <f t="shared" si="13"/>
        <v>0</v>
      </c>
      <c r="K38" s="107">
        <f t="shared" si="7"/>
        <v>0</v>
      </c>
    </row>
    <row r="39" spans="1:11" s="1" customFormat="1" ht="12.75" hidden="1">
      <c r="A39" s="4"/>
      <c r="B39" s="37" t="s">
        <v>60</v>
      </c>
      <c r="C39" s="140"/>
      <c r="D39" s="17">
        <f t="shared" si="9"/>
        <v>0</v>
      </c>
      <c r="E39" s="29">
        <f t="shared" si="10"/>
        <v>0</v>
      </c>
      <c r="F39" s="132"/>
      <c r="G39" s="17">
        <f t="shared" si="11"/>
        <v>0</v>
      </c>
      <c r="H39" s="29">
        <f t="shared" si="8"/>
        <v>0</v>
      </c>
      <c r="I39" s="132">
        <f t="shared" si="12"/>
        <v>0</v>
      </c>
      <c r="J39" s="17">
        <f t="shared" si="13"/>
        <v>0</v>
      </c>
      <c r="K39" s="18">
        <f t="shared" si="7"/>
        <v>0</v>
      </c>
    </row>
    <row r="40" spans="1:11" s="1" customFormat="1" ht="12.75" hidden="1">
      <c r="A40" s="4"/>
      <c r="B40" s="35" t="s">
        <v>34</v>
      </c>
      <c r="C40" s="141"/>
      <c r="D40" s="11">
        <f t="shared" si="9"/>
        <v>0</v>
      </c>
      <c r="E40" s="30">
        <f t="shared" si="10"/>
        <v>0</v>
      </c>
      <c r="F40" s="126"/>
      <c r="G40" s="11">
        <f t="shared" si="11"/>
        <v>0</v>
      </c>
      <c r="H40" s="30">
        <f t="shared" si="8"/>
        <v>0</v>
      </c>
      <c r="I40" s="126">
        <f t="shared" si="12"/>
        <v>0</v>
      </c>
      <c r="J40" s="11">
        <f t="shared" si="13"/>
        <v>0</v>
      </c>
      <c r="K40" s="12">
        <f t="shared" si="7"/>
        <v>0</v>
      </c>
    </row>
    <row r="41" spans="1:11" s="1" customFormat="1" ht="12.75" hidden="1">
      <c r="A41" s="4"/>
      <c r="B41" s="35" t="s">
        <v>25</v>
      </c>
      <c r="C41" s="141"/>
      <c r="D41" s="11">
        <f t="shared" si="9"/>
        <v>0</v>
      </c>
      <c r="E41" s="30">
        <f t="shared" si="10"/>
        <v>0</v>
      </c>
      <c r="F41" s="126"/>
      <c r="G41" s="11">
        <f t="shared" si="11"/>
        <v>0</v>
      </c>
      <c r="H41" s="30">
        <f t="shared" si="8"/>
        <v>0</v>
      </c>
      <c r="I41" s="126">
        <f t="shared" si="12"/>
        <v>0</v>
      </c>
      <c r="J41" s="11">
        <f t="shared" si="13"/>
        <v>0</v>
      </c>
      <c r="K41" s="12">
        <f t="shared" si="7"/>
        <v>0</v>
      </c>
    </row>
    <row r="42" spans="1:11" s="1" customFormat="1" ht="13.5" hidden="1" thickBot="1">
      <c r="A42" s="5"/>
      <c r="B42" s="35" t="s">
        <v>35</v>
      </c>
      <c r="C42" s="141"/>
      <c r="D42" s="11">
        <f t="shared" si="9"/>
        <v>0</v>
      </c>
      <c r="E42" s="30">
        <f t="shared" si="10"/>
        <v>0</v>
      </c>
      <c r="F42" s="127"/>
      <c r="G42" s="11">
        <f t="shared" si="11"/>
        <v>0</v>
      </c>
      <c r="H42" s="30">
        <f t="shared" si="8"/>
        <v>0</v>
      </c>
      <c r="I42" s="126">
        <f t="shared" si="12"/>
        <v>0</v>
      </c>
      <c r="J42" s="11">
        <f t="shared" si="13"/>
        <v>0</v>
      </c>
      <c r="K42" s="12">
        <f t="shared" si="7"/>
        <v>0</v>
      </c>
    </row>
    <row r="43" spans="1:11" s="6" customFormat="1" ht="23.25" customHeight="1" hidden="1" thickBot="1">
      <c r="A43" s="92" t="s">
        <v>21</v>
      </c>
      <c r="B43" s="86" t="s">
        <v>64</v>
      </c>
      <c r="C43" s="142"/>
      <c r="D43" s="88">
        <f t="shared" si="9"/>
        <v>0</v>
      </c>
      <c r="E43" s="89">
        <f t="shared" si="10"/>
        <v>0</v>
      </c>
      <c r="F43" s="129"/>
      <c r="G43" s="88">
        <f t="shared" si="11"/>
        <v>0</v>
      </c>
      <c r="H43" s="89">
        <f t="shared" si="8"/>
        <v>0</v>
      </c>
      <c r="I43" s="139">
        <f t="shared" si="12"/>
        <v>0</v>
      </c>
      <c r="J43" s="88">
        <f t="shared" si="13"/>
        <v>0</v>
      </c>
      <c r="K43" s="107">
        <f t="shared" si="7"/>
        <v>0</v>
      </c>
    </row>
    <row r="44" spans="1:11" s="1" customFormat="1" ht="33.75" customHeight="1" hidden="1" thickBot="1">
      <c r="A44" s="9"/>
      <c r="B44" s="155" t="s">
        <v>81</v>
      </c>
      <c r="C44" s="140"/>
      <c r="D44" s="17">
        <f t="shared" si="9"/>
        <v>0</v>
      </c>
      <c r="E44" s="29">
        <f t="shared" si="10"/>
        <v>0</v>
      </c>
      <c r="F44" s="137"/>
      <c r="G44" s="17">
        <f t="shared" si="11"/>
        <v>0</v>
      </c>
      <c r="H44" s="29">
        <f t="shared" si="8"/>
        <v>0</v>
      </c>
      <c r="I44" s="132">
        <f t="shared" si="12"/>
        <v>0</v>
      </c>
      <c r="J44" s="17">
        <f t="shared" si="13"/>
        <v>0</v>
      </c>
      <c r="K44" s="18">
        <f t="shared" si="7"/>
        <v>0</v>
      </c>
    </row>
    <row r="45" spans="1:11" s="1" customFormat="1" ht="16.5" customHeight="1" hidden="1" thickBot="1">
      <c r="A45" s="4"/>
      <c r="B45" s="153" t="s">
        <v>79</v>
      </c>
      <c r="C45" s="141"/>
      <c r="D45" s="11">
        <f t="shared" si="9"/>
        <v>0</v>
      </c>
      <c r="E45" s="30">
        <f t="shared" si="10"/>
        <v>0</v>
      </c>
      <c r="F45" s="135"/>
      <c r="G45" s="11">
        <f t="shared" si="11"/>
        <v>0</v>
      </c>
      <c r="H45" s="30">
        <f t="shared" si="8"/>
        <v>0</v>
      </c>
      <c r="I45" s="126">
        <f t="shared" si="12"/>
        <v>0</v>
      </c>
      <c r="J45" s="11">
        <f t="shared" si="13"/>
        <v>0</v>
      </c>
      <c r="K45" s="12">
        <f t="shared" si="7"/>
        <v>0</v>
      </c>
    </row>
    <row r="46" spans="1:11" s="1" customFormat="1" ht="18" customHeight="1" hidden="1" thickBot="1">
      <c r="A46" s="93" t="s">
        <v>77</v>
      </c>
      <c r="B46" s="86" t="s">
        <v>63</v>
      </c>
      <c r="C46" s="142"/>
      <c r="D46" s="88">
        <f t="shared" si="9"/>
        <v>0</v>
      </c>
      <c r="E46" s="89">
        <f t="shared" si="10"/>
        <v>0</v>
      </c>
      <c r="F46" s="129"/>
      <c r="G46" s="88">
        <f t="shared" si="11"/>
        <v>0</v>
      </c>
      <c r="H46" s="89">
        <f t="shared" si="8"/>
        <v>0</v>
      </c>
      <c r="I46" s="139">
        <f t="shared" si="12"/>
        <v>0</v>
      </c>
      <c r="J46" s="88">
        <f t="shared" si="13"/>
        <v>0</v>
      </c>
      <c r="K46" s="91">
        <f t="shared" si="7"/>
        <v>0</v>
      </c>
    </row>
    <row r="47" spans="1:11" s="6" customFormat="1" ht="21" customHeight="1" hidden="1" thickBot="1">
      <c r="A47" s="93" t="s">
        <v>29</v>
      </c>
      <c r="B47" s="86" t="s">
        <v>65</v>
      </c>
      <c r="C47" s="142"/>
      <c r="D47" s="88">
        <f t="shared" si="9"/>
        <v>0</v>
      </c>
      <c r="E47" s="89">
        <f t="shared" si="10"/>
        <v>0</v>
      </c>
      <c r="F47" s="129"/>
      <c r="G47" s="88">
        <f t="shared" si="11"/>
        <v>0</v>
      </c>
      <c r="H47" s="89">
        <f t="shared" si="8"/>
        <v>0</v>
      </c>
      <c r="I47" s="139">
        <f t="shared" si="12"/>
        <v>0</v>
      </c>
      <c r="J47" s="88">
        <f t="shared" si="13"/>
        <v>0</v>
      </c>
      <c r="K47" s="91">
        <f t="shared" si="7"/>
        <v>0</v>
      </c>
    </row>
    <row r="48" spans="1:11" s="6" customFormat="1" ht="19.5" customHeight="1" hidden="1" thickBot="1">
      <c r="A48" s="92" t="s">
        <v>30</v>
      </c>
      <c r="B48" s="86" t="s">
        <v>66</v>
      </c>
      <c r="C48" s="142"/>
      <c r="D48" s="88">
        <f t="shared" si="9"/>
        <v>0</v>
      </c>
      <c r="E48" s="89">
        <f t="shared" si="10"/>
        <v>0</v>
      </c>
      <c r="F48" s="129"/>
      <c r="G48" s="88">
        <f t="shared" si="11"/>
        <v>0</v>
      </c>
      <c r="H48" s="89">
        <f t="shared" si="8"/>
        <v>0</v>
      </c>
      <c r="I48" s="139">
        <f t="shared" si="12"/>
        <v>0</v>
      </c>
      <c r="J48" s="88">
        <f t="shared" si="13"/>
        <v>0</v>
      </c>
      <c r="K48" s="91">
        <f t="shared" si="7"/>
        <v>0</v>
      </c>
    </row>
    <row r="49" spans="1:11" s="1" customFormat="1" ht="17.25" customHeight="1" hidden="1">
      <c r="A49" s="4"/>
      <c r="B49" s="37" t="s">
        <v>67</v>
      </c>
      <c r="C49" s="140"/>
      <c r="D49" s="17">
        <f t="shared" si="9"/>
        <v>0</v>
      </c>
      <c r="E49" s="29">
        <f t="shared" si="10"/>
        <v>0</v>
      </c>
      <c r="F49" s="132"/>
      <c r="G49" s="17">
        <f t="shared" si="11"/>
        <v>0</v>
      </c>
      <c r="H49" s="29">
        <f t="shared" si="8"/>
        <v>0</v>
      </c>
      <c r="I49" s="132">
        <f t="shared" si="12"/>
        <v>0</v>
      </c>
      <c r="J49" s="17">
        <f t="shared" si="13"/>
        <v>0</v>
      </c>
      <c r="K49" s="18">
        <f t="shared" si="7"/>
        <v>0</v>
      </c>
    </row>
    <row r="50" spans="1:11" s="1" customFormat="1" ht="12.75" hidden="1">
      <c r="A50" s="4"/>
      <c r="B50" s="35" t="s">
        <v>71</v>
      </c>
      <c r="C50" s="141"/>
      <c r="D50" s="11">
        <f t="shared" si="9"/>
        <v>0</v>
      </c>
      <c r="E50" s="30">
        <f t="shared" si="10"/>
        <v>0</v>
      </c>
      <c r="F50" s="126"/>
      <c r="G50" s="11">
        <f t="shared" si="11"/>
        <v>0</v>
      </c>
      <c r="H50" s="30">
        <f t="shared" si="8"/>
        <v>0</v>
      </c>
      <c r="I50" s="126">
        <f t="shared" si="12"/>
        <v>0</v>
      </c>
      <c r="J50" s="11">
        <f t="shared" si="13"/>
        <v>0</v>
      </c>
      <c r="K50" s="12">
        <f t="shared" si="7"/>
        <v>0</v>
      </c>
    </row>
    <row r="51" spans="1:11" s="1" customFormat="1" ht="15.75" customHeight="1" hidden="1">
      <c r="A51" s="4"/>
      <c r="B51" s="35" t="s">
        <v>68</v>
      </c>
      <c r="C51" s="141"/>
      <c r="D51" s="11">
        <f t="shared" si="9"/>
        <v>0</v>
      </c>
      <c r="E51" s="30">
        <f t="shared" si="10"/>
        <v>0</v>
      </c>
      <c r="F51" s="126"/>
      <c r="G51" s="11">
        <f t="shared" si="11"/>
        <v>0</v>
      </c>
      <c r="H51" s="30">
        <f t="shared" si="8"/>
        <v>0</v>
      </c>
      <c r="I51" s="126">
        <f t="shared" si="12"/>
        <v>0</v>
      </c>
      <c r="J51" s="11">
        <f t="shared" si="13"/>
        <v>0</v>
      </c>
      <c r="K51" s="12">
        <f t="shared" si="7"/>
        <v>0</v>
      </c>
    </row>
    <row r="52" spans="1:11" s="1" customFormat="1" ht="12.75" hidden="1">
      <c r="A52" s="4"/>
      <c r="B52" s="35" t="s">
        <v>72</v>
      </c>
      <c r="C52" s="141"/>
      <c r="D52" s="11">
        <f t="shared" si="9"/>
        <v>0</v>
      </c>
      <c r="E52" s="30">
        <f t="shared" si="10"/>
        <v>0</v>
      </c>
      <c r="F52" s="126"/>
      <c r="G52" s="11">
        <f t="shared" si="11"/>
        <v>0</v>
      </c>
      <c r="H52" s="30">
        <f t="shared" si="8"/>
        <v>0</v>
      </c>
      <c r="I52" s="126">
        <f t="shared" si="12"/>
        <v>0</v>
      </c>
      <c r="J52" s="11">
        <f t="shared" si="13"/>
        <v>0</v>
      </c>
      <c r="K52" s="12">
        <f t="shared" si="7"/>
        <v>0</v>
      </c>
    </row>
    <row r="53" spans="1:11" s="1" customFormat="1" ht="16.5" customHeight="1" hidden="1">
      <c r="A53" s="4"/>
      <c r="B53" s="35" t="s">
        <v>69</v>
      </c>
      <c r="C53" s="141"/>
      <c r="D53" s="11">
        <f t="shared" si="9"/>
        <v>0</v>
      </c>
      <c r="E53" s="30">
        <f t="shared" si="10"/>
        <v>0</v>
      </c>
      <c r="F53" s="126"/>
      <c r="G53" s="11">
        <f t="shared" si="11"/>
        <v>0</v>
      </c>
      <c r="H53" s="30">
        <f t="shared" si="8"/>
        <v>0</v>
      </c>
      <c r="I53" s="126">
        <f t="shared" si="12"/>
        <v>0</v>
      </c>
      <c r="J53" s="11">
        <f t="shared" si="13"/>
        <v>0</v>
      </c>
      <c r="K53" s="12">
        <f t="shared" si="7"/>
        <v>0</v>
      </c>
    </row>
    <row r="54" spans="1:11" s="1" customFormat="1" ht="12" customHeight="1" hidden="1">
      <c r="A54" s="4"/>
      <c r="B54" s="35" t="s">
        <v>73</v>
      </c>
      <c r="C54" s="141"/>
      <c r="D54" s="11">
        <f t="shared" si="9"/>
        <v>0</v>
      </c>
      <c r="E54" s="30">
        <f t="shared" si="10"/>
        <v>0</v>
      </c>
      <c r="F54" s="126"/>
      <c r="G54" s="11">
        <f t="shared" si="11"/>
        <v>0</v>
      </c>
      <c r="H54" s="30">
        <f t="shared" si="8"/>
        <v>0</v>
      </c>
      <c r="I54" s="126">
        <f t="shared" si="12"/>
        <v>0</v>
      </c>
      <c r="J54" s="11">
        <f t="shared" si="13"/>
        <v>0</v>
      </c>
      <c r="K54" s="12">
        <f t="shared" si="7"/>
        <v>0</v>
      </c>
    </row>
    <row r="55" spans="1:11" s="1" customFormat="1" ht="16.5" customHeight="1" hidden="1">
      <c r="A55" s="4"/>
      <c r="B55" s="35" t="s">
        <v>70</v>
      </c>
      <c r="C55" s="141"/>
      <c r="D55" s="11">
        <f t="shared" si="9"/>
        <v>0</v>
      </c>
      <c r="E55" s="30">
        <f t="shared" si="10"/>
        <v>0</v>
      </c>
      <c r="F55" s="126"/>
      <c r="G55" s="11">
        <f t="shared" si="11"/>
        <v>0</v>
      </c>
      <c r="H55" s="30">
        <f t="shared" si="8"/>
        <v>0</v>
      </c>
      <c r="I55" s="126">
        <f t="shared" si="12"/>
        <v>0</v>
      </c>
      <c r="J55" s="11">
        <f t="shared" si="13"/>
        <v>0</v>
      </c>
      <c r="K55" s="12">
        <f t="shared" si="7"/>
        <v>0</v>
      </c>
    </row>
    <row r="56" spans="1:11" s="1" customFormat="1" ht="12.75" hidden="1">
      <c r="A56" s="4"/>
      <c r="B56" s="35" t="s">
        <v>74</v>
      </c>
      <c r="C56" s="141"/>
      <c r="D56" s="11">
        <f t="shared" si="9"/>
        <v>0</v>
      </c>
      <c r="E56" s="30">
        <f t="shared" si="10"/>
        <v>0</v>
      </c>
      <c r="F56" s="126"/>
      <c r="G56" s="11">
        <f t="shared" si="11"/>
        <v>0</v>
      </c>
      <c r="H56" s="30">
        <f t="shared" si="8"/>
        <v>0</v>
      </c>
      <c r="I56" s="126">
        <f t="shared" si="12"/>
        <v>0</v>
      </c>
      <c r="J56" s="11">
        <f t="shared" si="13"/>
        <v>0</v>
      </c>
      <c r="K56" s="12">
        <f t="shared" si="7"/>
        <v>0</v>
      </c>
    </row>
    <row r="57" spans="1:11" s="1" customFormat="1" ht="13.5" hidden="1" thickBot="1">
      <c r="A57" s="4"/>
      <c r="B57" s="35" t="s">
        <v>33</v>
      </c>
      <c r="C57" s="146"/>
      <c r="D57" s="11">
        <f t="shared" si="9"/>
        <v>0</v>
      </c>
      <c r="E57" s="30">
        <f t="shared" si="10"/>
        <v>0</v>
      </c>
      <c r="F57" s="133"/>
      <c r="G57" s="11">
        <f t="shared" si="11"/>
        <v>0</v>
      </c>
      <c r="H57" s="30">
        <f t="shared" si="8"/>
        <v>0</v>
      </c>
      <c r="I57" s="126">
        <f t="shared" si="12"/>
        <v>0</v>
      </c>
      <c r="J57" s="11">
        <f t="shared" si="13"/>
        <v>0</v>
      </c>
      <c r="K57" s="12">
        <f t="shared" si="7"/>
        <v>0</v>
      </c>
    </row>
    <row r="58" spans="1:11" s="6" customFormat="1" ht="21" customHeight="1" thickBot="1">
      <c r="A58" s="93" t="s">
        <v>88</v>
      </c>
      <c r="B58" s="86" t="s">
        <v>87</v>
      </c>
      <c r="C58" s="87">
        <v>0</v>
      </c>
      <c r="D58" s="88">
        <f t="shared" si="9"/>
        <v>0</v>
      </c>
      <c r="E58" s="89">
        <f>IF(C$58=0,0,C58*100/C$58)</f>
        <v>0</v>
      </c>
      <c r="F58" s="145">
        <f>I58-C58</f>
        <v>0</v>
      </c>
      <c r="G58" s="88">
        <f t="shared" si="11"/>
        <v>0</v>
      </c>
      <c r="H58" s="89">
        <f t="shared" si="8"/>
        <v>0</v>
      </c>
      <c r="I58" s="139">
        <v>0</v>
      </c>
      <c r="J58" s="88">
        <f t="shared" si="13"/>
        <v>0</v>
      </c>
      <c r="K58" s="91">
        <f t="shared" si="7"/>
        <v>0</v>
      </c>
    </row>
    <row r="59" spans="1:11" s="1" customFormat="1" ht="12.75">
      <c r="A59" s="4"/>
      <c r="B59" s="37" t="s">
        <v>89</v>
      </c>
      <c r="C59" s="109">
        <v>0</v>
      </c>
      <c r="D59" s="17">
        <f t="shared" si="9"/>
        <v>0</v>
      </c>
      <c r="E59" s="29">
        <f>IF(C$58=0,0,C59*100/C$58)</f>
        <v>0</v>
      </c>
      <c r="F59" s="109">
        <f>I59-C59</f>
        <v>0</v>
      </c>
      <c r="G59" s="17">
        <f t="shared" si="11"/>
        <v>0</v>
      </c>
      <c r="H59" s="29">
        <f t="shared" si="8"/>
        <v>0</v>
      </c>
      <c r="I59" s="132">
        <v>0</v>
      </c>
      <c r="J59" s="17">
        <f t="shared" si="13"/>
        <v>0</v>
      </c>
      <c r="K59" s="18">
        <f t="shared" si="7"/>
        <v>0</v>
      </c>
    </row>
    <row r="60" spans="1:11" s="1" customFormat="1" ht="13.5" thickBot="1">
      <c r="A60" s="22"/>
      <c r="B60" s="227" t="s">
        <v>90</v>
      </c>
      <c r="C60" s="113">
        <v>0</v>
      </c>
      <c r="D60" s="17">
        <f t="shared" si="9"/>
        <v>0</v>
      </c>
      <c r="E60" s="29">
        <f>IF(C$58=0,0,C60*100/C$58)</f>
        <v>0</v>
      </c>
      <c r="F60" s="81">
        <f>I60-C60</f>
        <v>0</v>
      </c>
      <c r="G60" s="17">
        <f t="shared" si="11"/>
        <v>0</v>
      </c>
      <c r="H60" s="29">
        <f t="shared" si="8"/>
        <v>0</v>
      </c>
      <c r="I60" s="132">
        <v>0</v>
      </c>
      <c r="J60" s="17">
        <f t="shared" si="13"/>
        <v>0</v>
      </c>
      <c r="K60" s="18">
        <f t="shared" si="7"/>
        <v>0</v>
      </c>
    </row>
    <row r="61" spans="1:11" s="6" customFormat="1" ht="18.75" customHeight="1" thickBot="1">
      <c r="A61" s="154"/>
      <c r="B61" s="138" t="s">
        <v>22</v>
      </c>
      <c r="C61" s="142">
        <f>C48+C47+C46+C43+C38+C34+C33+C32+C27+C22+C18+C17+C16+C14+C13+C11+C10+C8+C5+C58</f>
        <v>1</v>
      </c>
      <c r="D61" s="204">
        <f t="shared" si="9"/>
        <v>0.02849489941300507</v>
      </c>
      <c r="E61" s="89"/>
      <c r="F61" s="139">
        <f>F48+F47+F46+F43+F38+F34+F33+F32+F27+F22+F18+F17+F16+F14+F13+F11+F10+F8+F5+F58</f>
        <v>1085</v>
      </c>
      <c r="G61" s="204">
        <f t="shared" si="11"/>
        <v>5.633378677272303</v>
      </c>
      <c r="H61" s="89"/>
      <c r="I61" s="139">
        <f>I48+I47+I46+I43+I38+I34+I33+I32+I27+I22+I18+I17+I16+I14+I13+I11+I10+I8+I5+I58</f>
        <v>1086</v>
      </c>
      <c r="J61" s="204">
        <f t="shared" si="13"/>
        <v>5.29203660568967</v>
      </c>
      <c r="K61" s="91"/>
    </row>
  </sheetData>
  <sheetProtection/>
  <mergeCells count="3">
    <mergeCell ref="A1:K1"/>
    <mergeCell ref="A3:A4"/>
    <mergeCell ref="B3:B4"/>
  </mergeCells>
  <printOptions horizontalCentered="1"/>
  <pageMargins left="0.75" right="0.75" top="0.62" bottom="0.56" header="0.26" footer="0.25"/>
  <pageSetup horizontalDpi="600" verticalDpi="600" orientation="landscape" paperSize="9" r:id="rId1"/>
  <headerFooter alignWithMargins="0">
    <oddFooter>&amp;L&amp;Z&amp;F * &amp;A&amp;R&amp;P -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ЦАНКО</dc:creator>
  <cp:keywords/>
  <dc:description/>
  <cp:lastModifiedBy>M Gerasimov</cp:lastModifiedBy>
  <cp:lastPrinted>2023-03-23T12:33:05Z</cp:lastPrinted>
  <dcterms:created xsi:type="dcterms:W3CDTF">2006-05-10T07:34:59Z</dcterms:created>
  <dcterms:modified xsi:type="dcterms:W3CDTF">2023-05-29T06:20:03Z</dcterms:modified>
  <cp:category/>
  <cp:version/>
  <cp:contentType/>
  <cp:contentStatus/>
</cp:coreProperties>
</file>